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3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Assumptions" sheetId="3" state="visible" r:id="rId3"/>
    <sheet xmlns:r="http://schemas.openxmlformats.org/officeDocument/2006/relationships" name="Debt Schedule" sheetId="4" state="visible" r:id="rId4"/>
    <sheet xmlns:r="http://schemas.openxmlformats.org/officeDocument/2006/relationships" name="Covenan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[Red](#,##0);&quot;-&quot;"/>
    <numFmt numFmtId="165" formatCode="0.0%;[Red](0.0%)"/>
    <numFmt numFmtId="166" formatCode="0.0&quot;x&quot;"/>
  </numFmts>
  <fonts count="19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FFFFFF"/>
      <sz val="11"/>
    </font>
    <font>
      <name val="Calibri"/>
      <b val="1"/>
      <color rgb="000A0A0A"/>
      <sz val="11"/>
    </font>
    <font>
      <name val="Calibri"/>
      <color rgb="000066CC"/>
      <sz val="11"/>
    </font>
    <font>
      <name val="Calibri"/>
      <b val="1"/>
      <color rgb="00FFFFFF"/>
      <sz val="10.5"/>
    </font>
    <font>
      <name val="Calibri"/>
      <color rgb="0016803C"/>
      <sz val="11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  <fill>
      <patternFill patternType="solid">
        <fgColor rgb="00DCFCE7"/>
      </patternFill>
    </fill>
  </fills>
  <borders count="4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  <border/>
    <border>
      <top style="thin">
        <color rgb="000A0A0A"/>
      </top>
      <bottom style="double">
        <color rgb="000A0A0A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/>
    </xf>
    <xf numFmtId="0" fontId="15" fillId="0" borderId="2" applyAlignment="1" pivotButton="0" quotePrefix="0" xfId="0">
      <alignment horizontal="left" vertical="center"/>
    </xf>
    <xf numFmtId="164" fontId="16" fillId="0" borderId="0" applyAlignment="1" pivotButton="0" quotePrefix="0" xfId="0">
      <alignment horizontal="right" vertical="center"/>
    </xf>
    <xf numFmtId="165" fontId="16" fillId="0" borderId="0" applyAlignment="1" pivotButton="0" quotePrefix="0" xfId="0">
      <alignment horizontal="right" vertical="center"/>
    </xf>
    <xf numFmtId="3" fontId="16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center" vertical="center"/>
    </xf>
    <xf numFmtId="0" fontId="15" fillId="3" borderId="1" applyAlignment="1" pivotButton="0" quotePrefix="0" xfId="0">
      <alignment horizontal="left" vertical="center"/>
    </xf>
    <xf numFmtId="0" fontId="17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indent="1"/>
    </xf>
    <xf numFmtId="164" fontId="18" fillId="0" borderId="0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164" fontId="15" fillId="3" borderId="1" applyAlignment="1" pivotButton="0" quotePrefix="0" xfId="0">
      <alignment horizontal="right" vertical="center"/>
    </xf>
    <xf numFmtId="164" fontId="15" fillId="3" borderId="3" applyAlignment="1" pivotButton="0" quotePrefix="0" xfId="0">
      <alignment horizontal="right" vertical="center"/>
    </xf>
    <xf numFmtId="166" fontId="18" fillId="0" borderId="0" applyAlignment="1" pivotButton="0" quotePrefix="0" xfId="0">
      <alignment horizontal="right" vertical="center"/>
    </xf>
    <xf numFmtId="166" fontId="16" fillId="0" borderId="0" applyAlignment="1" pivotButton="0" quotePrefix="0" xfId="0">
      <alignment horizontal="right" vertical="center"/>
    </xf>
    <xf numFmtId="0" fontId="15" fillId="4" borderId="1" applyAlignment="1" pivotButton="0" quotePrefix="0" xfId="0">
      <alignment horizontal="center" vertical="center"/>
    </xf>
  </cellXfs>
  <cellStyles count="1">
    <cellStyle name="Normal" xfId="0" builtinId="0" hidden="0"/>
  </cellStyles>
  <dxfs count="1">
    <dxf>
      <font>
        <b val="1"/>
        <color rgb="00B91C1C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Gjeldsskjema</t>
        </is>
      </c>
    </row>
    <row r="6"/>
    <row r="7" ht="22" customHeight="1">
      <c r="B7" s="3" t="inlineStr">
        <is>
          <t>Debt Schedule</t>
        </is>
      </c>
    </row>
    <row r="9">
      <c r="B9" s="4" t="inlineStr">
        <is>
          <t>Revolver · TLA · TLB · Senior Notes · MNOK</t>
        </is>
      </c>
    </row>
    <row r="12">
      <c r="B12" s="5" t="inlineStr">
        <is>
          <t>Tranche-for-tranche debt waterfall med revolver, term loan A og B, samt senior notes. Mandatory + cash sweep, gjennomsnittsbalanse for rentekostnad, leverage-covenants.
Tranche-by-tranche debt waterfall with revolver, term loan A and B, plus senior notes. Mandatory + cash sweep, average balance for interest expense, leverage covenants.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gjeldsskjema.xlsx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Modellen håndterer fire tranches: revolver, TLA, TLB og senior notes. Hver tranche har åpningsbalanse, mandatory amortization, cash sweep og rente. Covenants-fanen sjekker Net debt/EBITDA, EBITDA/Interest og Fixed Charge Coverage med automatiske flag.</t>
        </is>
      </c>
    </row>
    <row r="7">
      <c r="B7" s="11" t="inlineStr">
        <is>
          <t>English</t>
        </is>
      </c>
    </row>
    <row r="8" ht="78" customHeight="1">
      <c r="B8" s="12" t="inlineStr">
        <is>
          <t>Model handles four tranches: revolver, TLA, TLB and senior notes. Each tranche has opening balance, mandatory amortization, cash sweep and interest. The Covenants tab checks Net debt/EBITDA, EBITDA/Interest and Fixed Charge Coverage with automatic flags.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Endre tranche-parametre i Assumptions-fanen (åpningsbalanse, rente, mandatory %)</t>
        </is>
      </c>
    </row>
    <row r="12" ht="18" customHeight="1">
      <c r="B12" s="13" t="inlineStr">
        <is>
          <t>• Debt Schedule-fanen ruller balansene over 8 år med årlig sweep</t>
        </is>
      </c>
    </row>
    <row r="13" ht="18" customHeight="1">
      <c r="B13" s="13" t="inlineStr">
        <is>
          <t>• Covenants-fanen flagger automatisk hvilke år som bryter terskler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4" t="inlineStr">
        <is>
          <t>Assumptions · Forutsetninger</t>
        </is>
      </c>
    </row>
    <row r="2">
      <c r="A2" s="15" t="inlineStr">
        <is>
          <t>Tranche-parametre</t>
        </is>
      </c>
    </row>
    <row r="4" ht="22" customHeight="1">
      <c r="A4" s="16" t="inlineStr">
        <is>
          <t>Tranche / Tranche</t>
        </is>
      </c>
      <c r="B4" s="16" t="inlineStr">
        <is>
          <t>Åpning / Opening</t>
        </is>
      </c>
      <c r="C4" s="16" t="inlineStr">
        <is>
          <t>Rente / Rate</t>
        </is>
      </c>
      <c r="D4" s="16" t="inlineStr">
        <is>
          <t>Løpetid (år) / Tenor</t>
        </is>
      </c>
      <c r="E4" s="16" t="inlineStr">
        <is>
          <t>Mandatory %</t>
        </is>
      </c>
      <c r="F4" s="16" t="inlineStr">
        <is>
          <t>Cash sweep %</t>
        </is>
      </c>
      <c r="G4" s="16" t="inlineStr">
        <is>
          <t>Type</t>
        </is>
      </c>
    </row>
    <row r="5">
      <c r="A5" s="17" t="inlineStr">
        <is>
          <t>Revolver</t>
        </is>
      </c>
      <c r="B5" s="18" t="n">
        <v>300</v>
      </c>
      <c r="C5" s="19" t="n">
        <v>0.05</v>
      </c>
      <c r="D5" s="20" t="n">
        <v>5</v>
      </c>
      <c r="E5" s="19" t="n">
        <v>0</v>
      </c>
      <c r="F5" s="19" t="n">
        <v>0</v>
      </c>
      <c r="G5" s="21" t="inlineStr">
        <is>
          <t>Floating</t>
        </is>
      </c>
    </row>
    <row r="6">
      <c r="A6" s="17" t="inlineStr">
        <is>
          <t>Term Loan A</t>
        </is>
      </c>
      <c r="B6" s="18" t="n">
        <v>1200</v>
      </c>
      <c r="C6" s="19" t="n">
        <v>0.045</v>
      </c>
      <c r="D6" s="20" t="n">
        <v>7</v>
      </c>
      <c r="E6" s="19" t="n">
        <v>0.1</v>
      </c>
      <c r="F6" s="19" t="n">
        <v>0.5</v>
      </c>
      <c r="G6" s="21" t="inlineStr">
        <is>
          <t>Amortizing</t>
        </is>
      </c>
    </row>
    <row r="7">
      <c r="A7" s="17" t="inlineStr">
        <is>
          <t>Term Loan B</t>
        </is>
      </c>
      <c r="B7" s="18" t="n">
        <v>800</v>
      </c>
      <c r="C7" s="19" t="n">
        <v>0.055</v>
      </c>
      <c r="D7" s="20" t="n">
        <v>8</v>
      </c>
      <c r="E7" s="19" t="n">
        <v>0.01</v>
      </c>
      <c r="F7" s="19" t="n">
        <v>0.75</v>
      </c>
      <c r="G7" s="21" t="inlineStr">
        <is>
          <t>Bullet</t>
        </is>
      </c>
    </row>
    <row r="8">
      <c r="A8" s="17" t="inlineStr">
        <is>
          <t>Senior Notes</t>
        </is>
      </c>
      <c r="B8" s="18" t="n">
        <v>500</v>
      </c>
      <c r="C8" s="19" t="n">
        <v>0.065</v>
      </c>
      <c r="D8" s="20" t="n">
        <v>8</v>
      </c>
      <c r="E8" s="19" t="n">
        <v>0</v>
      </c>
      <c r="F8" s="19" t="n">
        <v>0</v>
      </c>
      <c r="G8" s="21" t="inlineStr">
        <is>
          <t>Bullet</t>
        </is>
      </c>
    </row>
    <row r="11">
      <c r="A11" s="22" t="inlineStr">
        <is>
          <t>Min cash on balance / Min kontanter</t>
        </is>
      </c>
      <c r="B11" s="18" t="n">
        <v>200</v>
      </c>
    </row>
    <row r="12">
      <c r="A12" s="22" t="inlineStr">
        <is>
          <t>LTM EBITDA (forutsetning, til covenants)</t>
        </is>
      </c>
      <c r="B12" s="18" t="n">
        <v>295000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40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 ht="26" customHeight="1">
      <c r="A1" s="14" t="inlineStr">
        <is>
          <t>Debt Schedule · Gjeldsskjema</t>
        </is>
      </c>
    </row>
    <row r="2">
      <c r="A2" s="15" t="inlineStr">
        <is>
          <t>Tranche-balanser · 8 år · MNOK</t>
        </is>
      </c>
    </row>
    <row r="4" ht="20" customHeight="1">
      <c r="B4" s="16" t="inlineStr">
        <is>
          <t>2024</t>
        </is>
      </c>
      <c r="C4" s="16" t="inlineStr">
        <is>
          <t>2025</t>
        </is>
      </c>
      <c r="D4" s="16" t="inlineStr">
        <is>
          <t>2026</t>
        </is>
      </c>
      <c r="E4" s="16" t="inlineStr">
        <is>
          <t>2027</t>
        </is>
      </c>
      <c r="F4" s="16" t="inlineStr">
        <is>
          <t>2028</t>
        </is>
      </c>
      <c r="G4" s="16" t="inlineStr">
        <is>
          <t>2029</t>
        </is>
      </c>
      <c r="H4" s="16" t="inlineStr">
        <is>
          <t>2030</t>
        </is>
      </c>
      <c r="I4" s="16" t="inlineStr">
        <is>
          <t>2031</t>
        </is>
      </c>
    </row>
    <row r="6" ht="19" customHeight="1">
      <c r="A6" s="23" t="inlineStr">
        <is>
          <t>Revolver</t>
        </is>
      </c>
      <c r="B6" s="23" t="n"/>
      <c r="C6" s="23" t="n"/>
      <c r="D6" s="23" t="n"/>
      <c r="E6" s="23" t="n"/>
      <c r="F6" s="23" t="n"/>
      <c r="G6" s="23" t="n"/>
      <c r="H6" s="23" t="n"/>
      <c r="I6" s="23" t="n"/>
      <c r="J6" s="23" t="n"/>
    </row>
    <row r="7">
      <c r="A7" s="24" t="inlineStr">
        <is>
          <t xml:space="preserve">  Opening / Åpning</t>
        </is>
      </c>
      <c r="B7" s="25">
        <f>Assumptions!B5</f>
        <v/>
      </c>
      <c r="C7" s="26">
        <f>B10</f>
        <v/>
      </c>
      <c r="D7" s="26">
        <f>C10</f>
        <v/>
      </c>
      <c r="E7" s="26">
        <f>D10</f>
        <v/>
      </c>
      <c r="F7" s="26">
        <f>E10</f>
        <v/>
      </c>
      <c r="G7" s="26">
        <f>F10</f>
        <v/>
      </c>
      <c r="H7" s="26">
        <f>G10</f>
        <v/>
      </c>
      <c r="I7" s="26">
        <f>H10</f>
        <v/>
      </c>
    </row>
    <row r="8">
      <c r="A8" s="24" t="inlineStr">
        <is>
          <t xml:space="preserve">  Mandatory / Pliktig avdrag</t>
        </is>
      </c>
      <c r="B8" s="26">
        <f>-Assumptions!B5*Assumptions!E5</f>
        <v/>
      </c>
      <c r="C8" s="26">
        <f>-Assumptions!B5*Assumptions!E5</f>
        <v/>
      </c>
      <c r="D8" s="26">
        <f>-Assumptions!B5*Assumptions!E5</f>
        <v/>
      </c>
      <c r="E8" s="26">
        <f>-Assumptions!B5*Assumptions!E5</f>
        <v/>
      </c>
      <c r="F8" s="26">
        <f>-Assumptions!B5*Assumptions!E5</f>
        <v/>
      </c>
      <c r="G8" s="26">
        <f>-Assumptions!B5*Assumptions!E5</f>
        <v/>
      </c>
      <c r="H8" s="26">
        <f>-Assumptions!B5*Assumptions!E5</f>
        <v/>
      </c>
      <c r="I8" s="26">
        <f>-Assumptions!B5*Assumptions!E5</f>
        <v/>
      </c>
    </row>
    <row r="9">
      <c r="A9" s="24" t="inlineStr">
        <is>
          <t xml:space="preserve">  Cash sweep</t>
        </is>
      </c>
      <c r="B9" s="18" t="n">
        <v>0</v>
      </c>
      <c r="C9" s="18" t="n">
        <v>0</v>
      </c>
      <c r="D9" s="18" t="n">
        <v>0</v>
      </c>
      <c r="E9" s="18" t="n">
        <v>0</v>
      </c>
      <c r="F9" s="18" t="n">
        <v>0</v>
      </c>
      <c r="G9" s="18" t="n">
        <v>0</v>
      </c>
      <c r="H9" s="18" t="n">
        <v>0</v>
      </c>
      <c r="I9" s="18" t="n">
        <v>0</v>
      </c>
    </row>
    <row r="10">
      <c r="A10" s="22" t="inlineStr">
        <is>
          <t xml:space="preserve">  Ending / Slutt</t>
        </is>
      </c>
      <c r="B10" s="27">
        <f>MAX(0,B7+B8+B9)</f>
        <v/>
      </c>
      <c r="C10" s="27">
        <f>MAX(0,C7+C8+C9)</f>
        <v/>
      </c>
      <c r="D10" s="27">
        <f>MAX(0,D7+D8+D9)</f>
        <v/>
      </c>
      <c r="E10" s="27">
        <f>MAX(0,E7+E8+E9)</f>
        <v/>
      </c>
      <c r="F10" s="27">
        <f>MAX(0,F7+F8+F9)</f>
        <v/>
      </c>
      <c r="G10" s="27">
        <f>MAX(0,G7+G8+G9)</f>
        <v/>
      </c>
      <c r="H10" s="27">
        <f>MAX(0,H7+H8+H9)</f>
        <v/>
      </c>
      <c r="I10" s="27">
        <f>MAX(0,I7+I8+I9)</f>
        <v/>
      </c>
    </row>
    <row r="11">
      <c r="A11" s="24" t="inlineStr">
        <is>
          <t xml:space="preserve">  Average / Gjennomsnitt</t>
        </is>
      </c>
      <c r="B11" s="26">
        <f>(B7+B10)/2</f>
        <v/>
      </c>
      <c r="C11" s="26">
        <f>(C7+C10)/2</f>
        <v/>
      </c>
      <c r="D11" s="26">
        <f>(D7+D10)/2</f>
        <v/>
      </c>
      <c r="E11" s="26">
        <f>(E7+E10)/2</f>
        <v/>
      </c>
      <c r="F11" s="26">
        <f>(F7+F10)/2</f>
        <v/>
      </c>
      <c r="G11" s="26">
        <f>(G7+G10)/2</f>
        <v/>
      </c>
      <c r="H11" s="26">
        <f>(H7+H10)/2</f>
        <v/>
      </c>
      <c r="I11" s="26">
        <f>(I7+I10)/2</f>
        <v/>
      </c>
    </row>
    <row r="12">
      <c r="A12" s="24" t="inlineStr">
        <is>
          <t xml:space="preserve">  Interest / Rentekostnad</t>
        </is>
      </c>
      <c r="B12" s="26">
        <f>B11*Assumptions!C5</f>
        <v/>
      </c>
      <c r="C12" s="26">
        <f>C11*Assumptions!C5</f>
        <v/>
      </c>
      <c r="D12" s="26">
        <f>D11*Assumptions!C5</f>
        <v/>
      </c>
      <c r="E12" s="26">
        <f>E11*Assumptions!C5</f>
        <v/>
      </c>
      <c r="F12" s="26">
        <f>F11*Assumptions!C5</f>
        <v/>
      </c>
      <c r="G12" s="26">
        <f>G11*Assumptions!C5</f>
        <v/>
      </c>
      <c r="H12" s="26">
        <f>H11*Assumptions!C5</f>
        <v/>
      </c>
      <c r="I12" s="26">
        <f>I11*Assumptions!C5</f>
        <v/>
      </c>
    </row>
    <row r="14" ht="19" customHeight="1">
      <c r="A14" s="23" t="inlineStr">
        <is>
          <t>Term Loan A</t>
        </is>
      </c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>
      <c r="A15" s="24" t="inlineStr">
        <is>
          <t xml:space="preserve">  Opening / Åpning</t>
        </is>
      </c>
      <c r="B15" s="25">
        <f>Assumptions!B6</f>
        <v/>
      </c>
      <c r="C15" s="26">
        <f>B18</f>
        <v/>
      </c>
      <c r="D15" s="26">
        <f>C18</f>
        <v/>
      </c>
      <c r="E15" s="26">
        <f>D18</f>
        <v/>
      </c>
      <c r="F15" s="26">
        <f>E18</f>
        <v/>
      </c>
      <c r="G15" s="26">
        <f>F18</f>
        <v/>
      </c>
      <c r="H15" s="26">
        <f>G18</f>
        <v/>
      </c>
      <c r="I15" s="26">
        <f>H18</f>
        <v/>
      </c>
    </row>
    <row r="16">
      <c r="A16" s="24" t="inlineStr">
        <is>
          <t xml:space="preserve">  Mandatory / Pliktig avdrag</t>
        </is>
      </c>
      <c r="B16" s="26">
        <f>-Assumptions!B6*Assumptions!E6</f>
        <v/>
      </c>
      <c r="C16" s="26">
        <f>-Assumptions!B6*Assumptions!E6</f>
        <v/>
      </c>
      <c r="D16" s="26">
        <f>-Assumptions!B6*Assumptions!E6</f>
        <v/>
      </c>
      <c r="E16" s="26">
        <f>-Assumptions!B6*Assumptions!E6</f>
        <v/>
      </c>
      <c r="F16" s="26">
        <f>-Assumptions!B6*Assumptions!E6</f>
        <v/>
      </c>
      <c r="G16" s="26">
        <f>-Assumptions!B6*Assumptions!E6</f>
        <v/>
      </c>
      <c r="H16" s="26">
        <f>-Assumptions!B6*Assumptions!E6</f>
        <v/>
      </c>
      <c r="I16" s="26">
        <f>-Assumptions!B6*Assumptions!E6</f>
        <v/>
      </c>
    </row>
    <row r="17">
      <c r="A17" s="24" t="inlineStr">
        <is>
          <t xml:space="preserve">  Cash sweep</t>
        </is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18" t="n">
        <v>0</v>
      </c>
      <c r="I17" s="18" t="n">
        <v>0</v>
      </c>
    </row>
    <row r="18">
      <c r="A18" s="22" t="inlineStr">
        <is>
          <t xml:space="preserve">  Ending / Slutt</t>
        </is>
      </c>
      <c r="B18" s="27">
        <f>MAX(0,B15+B16+B17)</f>
        <v/>
      </c>
      <c r="C18" s="27">
        <f>MAX(0,C15+C16+C17)</f>
        <v/>
      </c>
      <c r="D18" s="27">
        <f>MAX(0,D15+D16+D17)</f>
        <v/>
      </c>
      <c r="E18" s="27">
        <f>MAX(0,E15+E16+E17)</f>
        <v/>
      </c>
      <c r="F18" s="27">
        <f>MAX(0,F15+F16+F17)</f>
        <v/>
      </c>
      <c r="G18" s="27">
        <f>MAX(0,G15+G16+G17)</f>
        <v/>
      </c>
      <c r="H18" s="27">
        <f>MAX(0,H15+H16+H17)</f>
        <v/>
      </c>
      <c r="I18" s="27">
        <f>MAX(0,I15+I16+I17)</f>
        <v/>
      </c>
    </row>
    <row r="19">
      <c r="A19" s="24" t="inlineStr">
        <is>
          <t xml:space="preserve">  Average / Gjennomsnitt</t>
        </is>
      </c>
      <c r="B19" s="26">
        <f>(B15+B18)/2</f>
        <v/>
      </c>
      <c r="C19" s="26">
        <f>(C15+C18)/2</f>
        <v/>
      </c>
      <c r="D19" s="26">
        <f>(D15+D18)/2</f>
        <v/>
      </c>
      <c r="E19" s="26">
        <f>(E15+E18)/2</f>
        <v/>
      </c>
      <c r="F19" s="26">
        <f>(F15+F18)/2</f>
        <v/>
      </c>
      <c r="G19" s="26">
        <f>(G15+G18)/2</f>
        <v/>
      </c>
      <c r="H19" s="26">
        <f>(H15+H18)/2</f>
        <v/>
      </c>
      <c r="I19" s="26">
        <f>(I15+I18)/2</f>
        <v/>
      </c>
    </row>
    <row r="20">
      <c r="A20" s="24" t="inlineStr">
        <is>
          <t xml:space="preserve">  Interest / Rentekostnad</t>
        </is>
      </c>
      <c r="B20" s="26">
        <f>B19*Assumptions!C6</f>
        <v/>
      </c>
      <c r="C20" s="26">
        <f>C19*Assumptions!C6</f>
        <v/>
      </c>
      <c r="D20" s="26">
        <f>D19*Assumptions!C6</f>
        <v/>
      </c>
      <c r="E20" s="26">
        <f>E19*Assumptions!C6</f>
        <v/>
      </c>
      <c r="F20" s="26">
        <f>F19*Assumptions!C6</f>
        <v/>
      </c>
      <c r="G20" s="26">
        <f>G19*Assumptions!C6</f>
        <v/>
      </c>
      <c r="H20" s="26">
        <f>H19*Assumptions!C6</f>
        <v/>
      </c>
      <c r="I20" s="26">
        <f>I19*Assumptions!C6</f>
        <v/>
      </c>
    </row>
    <row r="22" ht="19" customHeight="1">
      <c r="A22" s="23" t="inlineStr">
        <is>
          <t>Term Loan B</t>
        </is>
      </c>
      <c r="B22" s="23" t="n"/>
      <c r="C22" s="23" t="n"/>
      <c r="D22" s="23" t="n"/>
      <c r="E22" s="23" t="n"/>
      <c r="F22" s="23" t="n"/>
      <c r="G22" s="23" t="n"/>
      <c r="H22" s="23" t="n"/>
      <c r="I22" s="23" t="n"/>
      <c r="J22" s="23" t="n"/>
    </row>
    <row r="23">
      <c r="A23" s="24" t="inlineStr">
        <is>
          <t xml:space="preserve">  Opening / Åpning</t>
        </is>
      </c>
      <c r="B23" s="25">
        <f>Assumptions!B7</f>
        <v/>
      </c>
      <c r="C23" s="26">
        <f>B26</f>
        <v/>
      </c>
      <c r="D23" s="26">
        <f>C26</f>
        <v/>
      </c>
      <c r="E23" s="26">
        <f>D26</f>
        <v/>
      </c>
      <c r="F23" s="26">
        <f>E26</f>
        <v/>
      </c>
      <c r="G23" s="26">
        <f>F26</f>
        <v/>
      </c>
      <c r="H23" s="26">
        <f>G26</f>
        <v/>
      </c>
      <c r="I23" s="26">
        <f>H26</f>
        <v/>
      </c>
    </row>
    <row r="24">
      <c r="A24" s="24" t="inlineStr">
        <is>
          <t xml:space="preserve">  Mandatory / Pliktig avdrag</t>
        </is>
      </c>
      <c r="B24" s="26">
        <f>-Assumptions!B7*Assumptions!E7</f>
        <v/>
      </c>
      <c r="C24" s="26">
        <f>-Assumptions!B7*Assumptions!E7</f>
        <v/>
      </c>
      <c r="D24" s="26">
        <f>-Assumptions!B7*Assumptions!E7</f>
        <v/>
      </c>
      <c r="E24" s="26">
        <f>-Assumptions!B7*Assumptions!E7</f>
        <v/>
      </c>
      <c r="F24" s="26">
        <f>-Assumptions!B7*Assumptions!E7</f>
        <v/>
      </c>
      <c r="G24" s="26">
        <f>-Assumptions!B7*Assumptions!E7</f>
        <v/>
      </c>
      <c r="H24" s="26">
        <f>-Assumptions!B7*Assumptions!E7</f>
        <v/>
      </c>
      <c r="I24" s="26">
        <f>-Assumptions!B7*Assumptions!E7</f>
        <v/>
      </c>
    </row>
    <row r="25">
      <c r="A25" s="24" t="inlineStr">
        <is>
          <t xml:space="preserve">  Cash sweep</t>
        </is>
      </c>
      <c r="B25" s="18" t="n">
        <v>0</v>
      </c>
      <c r="C25" s="18" t="n">
        <v>0</v>
      </c>
      <c r="D25" s="18" t="n">
        <v>0</v>
      </c>
      <c r="E25" s="18" t="n">
        <v>0</v>
      </c>
      <c r="F25" s="18" t="n">
        <v>0</v>
      </c>
      <c r="G25" s="18" t="n">
        <v>0</v>
      </c>
      <c r="H25" s="18" t="n">
        <v>0</v>
      </c>
      <c r="I25" s="18" t="n">
        <v>0</v>
      </c>
    </row>
    <row r="26">
      <c r="A26" s="22" t="inlineStr">
        <is>
          <t xml:space="preserve">  Ending / Slutt</t>
        </is>
      </c>
      <c r="B26" s="27">
        <f>MAX(0,B23+B24+B25)</f>
        <v/>
      </c>
      <c r="C26" s="27">
        <f>MAX(0,C23+C24+C25)</f>
        <v/>
      </c>
      <c r="D26" s="27">
        <f>MAX(0,D23+D24+D25)</f>
        <v/>
      </c>
      <c r="E26" s="27">
        <f>MAX(0,E23+E24+E25)</f>
        <v/>
      </c>
      <c r="F26" s="27">
        <f>MAX(0,F23+F24+F25)</f>
        <v/>
      </c>
      <c r="G26" s="27">
        <f>MAX(0,G23+G24+G25)</f>
        <v/>
      </c>
      <c r="H26" s="27">
        <f>MAX(0,H23+H24+H25)</f>
        <v/>
      </c>
      <c r="I26" s="27">
        <f>MAX(0,I23+I24+I25)</f>
        <v/>
      </c>
    </row>
    <row r="27">
      <c r="A27" s="24" t="inlineStr">
        <is>
          <t xml:space="preserve">  Average / Gjennomsnitt</t>
        </is>
      </c>
      <c r="B27" s="26">
        <f>(B23+B26)/2</f>
        <v/>
      </c>
      <c r="C27" s="26">
        <f>(C23+C26)/2</f>
        <v/>
      </c>
      <c r="D27" s="26">
        <f>(D23+D26)/2</f>
        <v/>
      </c>
      <c r="E27" s="26">
        <f>(E23+E26)/2</f>
        <v/>
      </c>
      <c r="F27" s="26">
        <f>(F23+F26)/2</f>
        <v/>
      </c>
      <c r="G27" s="26">
        <f>(G23+G26)/2</f>
        <v/>
      </c>
      <c r="H27" s="26">
        <f>(H23+H26)/2</f>
        <v/>
      </c>
      <c r="I27" s="26">
        <f>(I23+I26)/2</f>
        <v/>
      </c>
    </row>
    <row r="28">
      <c r="A28" s="24" t="inlineStr">
        <is>
          <t xml:space="preserve">  Interest / Rentekostnad</t>
        </is>
      </c>
      <c r="B28" s="26">
        <f>B27*Assumptions!C7</f>
        <v/>
      </c>
      <c r="C28" s="26">
        <f>C27*Assumptions!C7</f>
        <v/>
      </c>
      <c r="D28" s="26">
        <f>D27*Assumptions!C7</f>
        <v/>
      </c>
      <c r="E28" s="26">
        <f>E27*Assumptions!C7</f>
        <v/>
      </c>
      <c r="F28" s="26">
        <f>F27*Assumptions!C7</f>
        <v/>
      </c>
      <c r="G28" s="26">
        <f>G27*Assumptions!C7</f>
        <v/>
      </c>
      <c r="H28" s="26">
        <f>H27*Assumptions!C7</f>
        <v/>
      </c>
      <c r="I28" s="26">
        <f>I27*Assumptions!C7</f>
        <v/>
      </c>
    </row>
    <row r="30" ht="19" customHeight="1">
      <c r="A30" s="23" t="inlineStr">
        <is>
          <t>Senior Notes</t>
        </is>
      </c>
      <c r="B30" s="23" t="n"/>
      <c r="C30" s="23" t="n"/>
      <c r="D30" s="23" t="n"/>
      <c r="E30" s="23" t="n"/>
      <c r="F30" s="23" t="n"/>
      <c r="G30" s="23" t="n"/>
      <c r="H30" s="23" t="n"/>
      <c r="I30" s="23" t="n"/>
      <c r="J30" s="23" t="n"/>
    </row>
    <row r="31">
      <c r="A31" s="24" t="inlineStr">
        <is>
          <t xml:space="preserve">  Opening / Åpning</t>
        </is>
      </c>
      <c r="B31" s="25">
        <f>Assumptions!B8</f>
        <v/>
      </c>
      <c r="C31" s="26">
        <f>B34</f>
        <v/>
      </c>
      <c r="D31" s="26">
        <f>C34</f>
        <v/>
      </c>
      <c r="E31" s="26">
        <f>D34</f>
        <v/>
      </c>
      <c r="F31" s="26">
        <f>E34</f>
        <v/>
      </c>
      <c r="G31" s="26">
        <f>F34</f>
        <v/>
      </c>
      <c r="H31" s="26">
        <f>G34</f>
        <v/>
      </c>
      <c r="I31" s="26">
        <f>H34</f>
        <v/>
      </c>
    </row>
    <row r="32">
      <c r="A32" s="24" t="inlineStr">
        <is>
          <t xml:space="preserve">  Mandatory / Pliktig avdrag</t>
        </is>
      </c>
      <c r="B32" s="26">
        <f>-Assumptions!B8*Assumptions!E8</f>
        <v/>
      </c>
      <c r="C32" s="26">
        <f>-Assumptions!B8*Assumptions!E8</f>
        <v/>
      </c>
      <c r="D32" s="26">
        <f>-Assumptions!B8*Assumptions!E8</f>
        <v/>
      </c>
      <c r="E32" s="26">
        <f>-Assumptions!B8*Assumptions!E8</f>
        <v/>
      </c>
      <c r="F32" s="26">
        <f>-Assumptions!B8*Assumptions!E8</f>
        <v/>
      </c>
      <c r="G32" s="26">
        <f>-Assumptions!B8*Assumptions!E8</f>
        <v/>
      </c>
      <c r="H32" s="26">
        <f>-Assumptions!B8*Assumptions!E8</f>
        <v/>
      </c>
      <c r="I32" s="26">
        <f>-Assumptions!B8*Assumptions!E8</f>
        <v/>
      </c>
    </row>
    <row r="33">
      <c r="A33" s="24" t="inlineStr">
        <is>
          <t xml:space="preserve">  Cash sweep</t>
        </is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18" t="n">
        <v>0</v>
      </c>
      <c r="I33" s="18" t="n">
        <v>0</v>
      </c>
    </row>
    <row r="34">
      <c r="A34" s="22" t="inlineStr">
        <is>
          <t xml:space="preserve">  Ending / Slutt</t>
        </is>
      </c>
      <c r="B34" s="27">
        <f>MAX(0,B31+B32+B33)</f>
        <v/>
      </c>
      <c r="C34" s="27">
        <f>MAX(0,C31+C32+C33)</f>
        <v/>
      </c>
      <c r="D34" s="27">
        <f>MAX(0,D31+D32+D33)</f>
        <v/>
      </c>
      <c r="E34" s="27">
        <f>MAX(0,E31+E32+E33)</f>
        <v/>
      </c>
      <c r="F34" s="27">
        <f>MAX(0,F31+F32+F33)</f>
        <v/>
      </c>
      <c r="G34" s="27">
        <f>MAX(0,G31+G32+G33)</f>
        <v/>
      </c>
      <c r="H34" s="27">
        <f>MAX(0,H31+H32+H33)</f>
        <v/>
      </c>
      <c r="I34" s="27">
        <f>MAX(0,I31+I32+I33)</f>
        <v/>
      </c>
    </row>
    <row r="35">
      <c r="A35" s="24" t="inlineStr">
        <is>
          <t xml:space="preserve">  Average / Gjennomsnitt</t>
        </is>
      </c>
      <c r="B35" s="26">
        <f>(B31+B34)/2</f>
        <v/>
      </c>
      <c r="C35" s="26">
        <f>(C31+C34)/2</f>
        <v/>
      </c>
      <c r="D35" s="26">
        <f>(D31+D34)/2</f>
        <v/>
      </c>
      <c r="E35" s="26">
        <f>(E31+E34)/2</f>
        <v/>
      </c>
      <c r="F35" s="26">
        <f>(F31+F34)/2</f>
        <v/>
      </c>
      <c r="G35" s="26">
        <f>(G31+G34)/2</f>
        <v/>
      </c>
      <c r="H35" s="26">
        <f>(H31+H34)/2</f>
        <v/>
      </c>
      <c r="I35" s="26">
        <f>(I31+I34)/2</f>
        <v/>
      </c>
    </row>
    <row r="36">
      <c r="A36" s="24" t="inlineStr">
        <is>
          <t xml:space="preserve">  Interest / Rentekostnad</t>
        </is>
      </c>
      <c r="B36" s="26">
        <f>B35*Assumptions!C8</f>
        <v/>
      </c>
      <c r="C36" s="26">
        <f>C35*Assumptions!C8</f>
        <v/>
      </c>
      <c r="D36" s="26">
        <f>D35*Assumptions!C8</f>
        <v/>
      </c>
      <c r="E36" s="26">
        <f>E35*Assumptions!C8</f>
        <v/>
      </c>
      <c r="F36" s="26">
        <f>F35*Assumptions!C8</f>
        <v/>
      </c>
      <c r="G36" s="26">
        <f>G35*Assumptions!C8</f>
        <v/>
      </c>
      <c r="H36" s="26">
        <f>H35*Assumptions!C8</f>
        <v/>
      </c>
      <c r="I36" s="26">
        <f>I35*Assumptions!C8</f>
        <v/>
      </c>
    </row>
    <row r="38" ht="19" customHeight="1">
      <c r="A38" s="23" t="inlineStr">
        <is>
          <t>TOTAL DEBT · SAMLET GJELD</t>
        </is>
      </c>
      <c r="B38" s="23" t="n"/>
      <c r="C38" s="23" t="n"/>
      <c r="D38" s="23" t="n"/>
      <c r="E38" s="23" t="n"/>
      <c r="F38" s="23" t="n"/>
      <c r="G38" s="23" t="n"/>
      <c r="H38" s="23" t="n"/>
      <c r="I38" s="23" t="n"/>
      <c r="J38" s="23" t="n"/>
    </row>
    <row r="39">
      <c r="A39" s="22" t="inlineStr">
        <is>
          <t xml:space="preserve">  Total ending balance</t>
        </is>
      </c>
      <c r="B39" s="28">
        <f>B10+B18+B26+B34</f>
        <v/>
      </c>
      <c r="C39" s="28">
        <f>C10+C18+C26+C34</f>
        <v/>
      </c>
      <c r="D39" s="28">
        <f>D10+D18+D26+D34</f>
        <v/>
      </c>
      <c r="E39" s="28">
        <f>E10+E18+E26+E34</f>
        <v/>
      </c>
      <c r="F39" s="28">
        <f>F10+F18+F26+F34</f>
        <v/>
      </c>
      <c r="G39" s="28">
        <f>G10+G18+G26+G34</f>
        <v/>
      </c>
      <c r="H39" s="28">
        <f>H10+H18+H26+H34</f>
        <v/>
      </c>
      <c r="I39" s="28">
        <f>I10+I18+I26+I34</f>
        <v/>
      </c>
    </row>
    <row r="40">
      <c r="A40" s="22" t="inlineStr">
        <is>
          <t xml:space="preserve">  Total interest expense</t>
        </is>
      </c>
      <c r="B40" s="28">
        <f>B12+B20+B28+B36</f>
        <v/>
      </c>
      <c r="C40" s="28">
        <f>C12+C20+C28+C36</f>
        <v/>
      </c>
      <c r="D40" s="28">
        <f>D12+D20+D28+D36</f>
        <v/>
      </c>
      <c r="E40" s="28">
        <f>E12+E20+E28+E36</f>
        <v/>
      </c>
      <c r="F40" s="28">
        <f>F12+F20+F28+F36</f>
        <v/>
      </c>
      <c r="G40" s="28">
        <f>G12+G20+G28+G36</f>
        <v/>
      </c>
      <c r="H40" s="28">
        <f>H12+H20+H28+H36</f>
        <v/>
      </c>
      <c r="I40" s="28">
        <f>I12+I20+I28+I36</f>
        <v/>
      </c>
    </row>
  </sheetData>
  <mergeCells count="2">
    <mergeCell ref="A1:J1"/>
    <mergeCell ref="A2:J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</cols>
  <sheetData>
    <row r="1" ht="26" customHeight="1">
      <c r="A1" s="14" t="inlineStr">
        <is>
          <t>Covenants</t>
        </is>
      </c>
    </row>
    <row r="2">
      <c r="A2" s="15" t="inlineStr">
        <is>
          <t>Threshold vs actual · headroom</t>
        </is>
      </c>
    </row>
    <row r="4" ht="20" customHeight="1">
      <c r="B4" s="16" t="inlineStr">
        <is>
          <t>2024</t>
        </is>
      </c>
      <c r="C4" s="16" t="inlineStr">
        <is>
          <t>2025</t>
        </is>
      </c>
      <c r="D4" s="16" t="inlineStr">
        <is>
          <t>2026</t>
        </is>
      </c>
      <c r="E4" s="16" t="inlineStr">
        <is>
          <t>2027</t>
        </is>
      </c>
      <c r="F4" s="16" t="inlineStr">
        <is>
          <t>2028</t>
        </is>
      </c>
      <c r="G4" s="16" t="inlineStr">
        <is>
          <t>2029</t>
        </is>
      </c>
      <c r="H4" s="16" t="inlineStr">
        <is>
          <t>2030</t>
        </is>
      </c>
      <c r="I4" s="16" t="inlineStr">
        <is>
          <t>2031</t>
        </is>
      </c>
    </row>
    <row r="6">
      <c r="A6" s="22" t="inlineStr">
        <is>
          <t>Net debt / EBITDA (max 4.5x)</t>
        </is>
      </c>
      <c r="B6" s="29">
        <f>'Debt Schedule'!B39/'Assumptions'!$B$12</f>
        <v/>
      </c>
      <c r="C6" s="29">
        <f>'Debt Schedule'!C39/'Assumptions'!$B$12</f>
        <v/>
      </c>
      <c r="D6" s="29">
        <f>'Debt Schedule'!D39/'Assumptions'!$B$12</f>
        <v/>
      </c>
      <c r="E6" s="29">
        <f>'Debt Schedule'!E39/'Assumptions'!$B$12</f>
        <v/>
      </c>
      <c r="F6" s="29">
        <f>'Debt Schedule'!F39/'Assumptions'!$B$12</f>
        <v/>
      </c>
      <c r="G6" s="29">
        <f>'Debt Schedule'!G39/'Assumptions'!$B$12</f>
        <v/>
      </c>
      <c r="H6" s="29">
        <f>'Debt Schedule'!H39/'Assumptions'!$B$12</f>
        <v/>
      </c>
      <c r="I6" s="29">
        <f>'Debt Schedule'!I39/'Assumptions'!$B$12</f>
        <v/>
      </c>
    </row>
    <row r="7">
      <c r="A7" s="24" t="inlineStr">
        <is>
          <t xml:space="preserve">  Threshold</t>
        </is>
      </c>
      <c r="B7" s="30" t="n">
        <v>4.5</v>
      </c>
      <c r="C7" s="30" t="n">
        <v>4.5</v>
      </c>
      <c r="D7" s="30" t="n">
        <v>4.5</v>
      </c>
      <c r="E7" s="30" t="n">
        <v>4.5</v>
      </c>
      <c r="F7" s="30" t="n">
        <v>4.5</v>
      </c>
      <c r="G7" s="30" t="n">
        <v>4.5</v>
      </c>
      <c r="H7" s="30" t="n">
        <v>4.5</v>
      </c>
      <c r="I7" s="30" t="n">
        <v>4.5</v>
      </c>
    </row>
    <row r="8">
      <c r="A8" s="24" t="inlineStr">
        <is>
          <t xml:space="preserve">  OK / ERR</t>
        </is>
      </c>
      <c r="B8" s="31">
        <f>IF(B6&lt;=B7,"OK","ERR")</f>
        <v/>
      </c>
      <c r="C8" s="31">
        <f>IF(C6&lt;=C7,"OK","ERR")</f>
        <v/>
      </c>
      <c r="D8" s="31">
        <f>IF(D6&lt;=D7,"OK","ERR")</f>
        <v/>
      </c>
      <c r="E8" s="31">
        <f>IF(E6&lt;=E7,"OK","ERR")</f>
        <v/>
      </c>
      <c r="F8" s="31">
        <f>IF(F6&lt;=F7,"OK","ERR")</f>
        <v/>
      </c>
      <c r="G8" s="31">
        <f>IF(G6&lt;=G7,"OK","ERR")</f>
        <v/>
      </c>
      <c r="H8" s="31">
        <f>IF(H6&lt;=H7,"OK","ERR")</f>
        <v/>
      </c>
      <c r="I8" s="31">
        <f>IF(I6&lt;=I7,"OK","ERR")</f>
        <v/>
      </c>
    </row>
    <row r="10">
      <c r="A10" s="22" t="inlineStr">
        <is>
          <t>EBITDA / Interest (min 3.0x)</t>
        </is>
      </c>
      <c r="B10" s="29">
        <f>'Assumptions'!$B$12/'Debt Schedule'!B40</f>
        <v/>
      </c>
      <c r="C10" s="29">
        <f>'Assumptions'!$B$12/'Debt Schedule'!C40</f>
        <v/>
      </c>
      <c r="D10" s="29">
        <f>'Assumptions'!$B$12/'Debt Schedule'!D40</f>
        <v/>
      </c>
      <c r="E10" s="29">
        <f>'Assumptions'!$B$12/'Debt Schedule'!E40</f>
        <v/>
      </c>
      <c r="F10" s="29">
        <f>'Assumptions'!$B$12/'Debt Schedule'!F40</f>
        <v/>
      </c>
      <c r="G10" s="29">
        <f>'Assumptions'!$B$12/'Debt Schedule'!G40</f>
        <v/>
      </c>
      <c r="H10" s="29">
        <f>'Assumptions'!$B$12/'Debt Schedule'!H40</f>
        <v/>
      </c>
      <c r="I10" s="29">
        <f>'Assumptions'!$B$12/'Debt Schedule'!I40</f>
        <v/>
      </c>
    </row>
    <row r="11">
      <c r="A11" s="24" t="inlineStr">
        <is>
          <t xml:space="preserve">  Threshold</t>
        </is>
      </c>
      <c r="B11" s="30" t="n">
        <v>3</v>
      </c>
      <c r="C11" s="30" t="n">
        <v>3</v>
      </c>
      <c r="D11" s="30" t="n">
        <v>3</v>
      </c>
      <c r="E11" s="30" t="n">
        <v>3</v>
      </c>
      <c r="F11" s="30" t="n">
        <v>3</v>
      </c>
      <c r="G11" s="30" t="n">
        <v>3</v>
      </c>
      <c r="H11" s="30" t="n">
        <v>3</v>
      </c>
      <c r="I11" s="30" t="n">
        <v>3</v>
      </c>
    </row>
    <row r="12">
      <c r="A12" s="24" t="inlineStr">
        <is>
          <t xml:space="preserve">  OK / ERR</t>
        </is>
      </c>
      <c r="B12" s="31">
        <f>IF(B10&gt;=B11,"OK","ERR")</f>
        <v/>
      </c>
      <c r="C12" s="31">
        <f>IF(C10&gt;=C11,"OK","ERR")</f>
        <v/>
      </c>
      <c r="D12" s="31">
        <f>IF(D10&gt;=D11,"OK","ERR")</f>
        <v/>
      </c>
      <c r="E12" s="31">
        <f>IF(E10&gt;=E11,"OK","ERR")</f>
        <v/>
      </c>
      <c r="F12" s="31">
        <f>IF(F10&gt;=F11,"OK","ERR")</f>
        <v/>
      </c>
      <c r="G12" s="31">
        <f>IF(G10&gt;=G11,"OK","ERR")</f>
        <v/>
      </c>
      <c r="H12" s="31">
        <f>IF(H10&gt;=H11,"OK","ERR")</f>
        <v/>
      </c>
      <c r="I12" s="31">
        <f>IF(I10&gt;=I11,"OK","ERR")</f>
        <v/>
      </c>
    </row>
    <row r="14">
      <c r="A14" s="22" t="inlineStr">
        <is>
          <t>Fixed charge coverage (min 1.2x)</t>
        </is>
      </c>
      <c r="B14" s="29">
        <f>('Assumptions'!$B$12-25000)/('Debt Schedule'!B40+15000)</f>
        <v/>
      </c>
      <c r="C14" s="29">
        <f>('Assumptions'!$B$12-25000)/('Debt Schedule'!C40+15000)</f>
        <v/>
      </c>
      <c r="D14" s="29">
        <f>('Assumptions'!$B$12-25000)/('Debt Schedule'!D40+15000)</f>
        <v/>
      </c>
      <c r="E14" s="29">
        <f>('Assumptions'!$B$12-25000)/('Debt Schedule'!E40+15000)</f>
        <v/>
      </c>
      <c r="F14" s="29">
        <f>('Assumptions'!$B$12-25000)/('Debt Schedule'!F40+15000)</f>
        <v/>
      </c>
      <c r="G14" s="29">
        <f>('Assumptions'!$B$12-25000)/('Debt Schedule'!G40+15000)</f>
        <v/>
      </c>
      <c r="H14" s="29">
        <f>('Assumptions'!$B$12-25000)/('Debt Schedule'!H40+15000)</f>
        <v/>
      </c>
      <c r="I14" s="29">
        <f>('Assumptions'!$B$12-25000)/('Debt Schedule'!I40+15000)</f>
        <v/>
      </c>
    </row>
    <row r="15">
      <c r="A15" s="24" t="inlineStr">
        <is>
          <t xml:space="preserve">  Threshold</t>
        </is>
      </c>
      <c r="B15" s="30" t="n">
        <v>1.2</v>
      </c>
      <c r="C15" s="30" t="n">
        <v>1.2</v>
      </c>
      <c r="D15" s="30" t="n">
        <v>1.2</v>
      </c>
      <c r="E15" s="30" t="n">
        <v>1.2</v>
      </c>
      <c r="F15" s="30" t="n">
        <v>1.2</v>
      </c>
      <c r="G15" s="30" t="n">
        <v>1.2</v>
      </c>
      <c r="H15" s="30" t="n">
        <v>1.2</v>
      </c>
      <c r="I15" s="30" t="n">
        <v>1.2</v>
      </c>
    </row>
    <row r="16">
      <c r="A16" s="24" t="inlineStr">
        <is>
          <t xml:space="preserve">  OK / ERR</t>
        </is>
      </c>
      <c r="B16" s="31">
        <f>IF(B14&gt;=B15,"OK","ERR")</f>
        <v/>
      </c>
      <c r="C16" s="31">
        <f>IF(C14&gt;=C15,"OK","ERR")</f>
        <v/>
      </c>
      <c r="D16" s="31">
        <f>IF(D14&gt;=D15,"OK","ERR")</f>
        <v/>
      </c>
      <c r="E16" s="31">
        <f>IF(E14&gt;=E15,"OK","ERR")</f>
        <v/>
      </c>
      <c r="F16" s="31">
        <f>IF(F14&gt;=F15,"OK","ERR")</f>
        <v/>
      </c>
      <c r="G16" s="31">
        <f>IF(G14&gt;=G15,"OK","ERR")</f>
        <v/>
      </c>
      <c r="H16" s="31">
        <f>IF(H14&gt;=H15,"OK","ERR")</f>
        <v/>
      </c>
      <c r="I16" s="31">
        <f>IF(I14&gt;=I15,"OK","ERR")</f>
        <v/>
      </c>
    </row>
  </sheetData>
  <mergeCells count="2">
    <mergeCell ref="A1:J1"/>
    <mergeCell ref="A2:J2"/>
  </mergeCells>
  <conditionalFormatting sqref="B8:I8">
    <cfRule type="expression" priority="1" dxfId="0">
      <formula>B8="ERR"</formula>
    </cfRule>
  </conditionalFormatting>
  <conditionalFormatting sqref="B12:I12">
    <cfRule type="expression" priority="2" dxfId="0">
      <formula>B12="ERR"</formula>
    </cfRule>
  </conditionalFormatting>
  <conditionalFormatting sqref="B16:I16">
    <cfRule type="expression" priority="3" dxfId="0">
      <formula>B16="ERR"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