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2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Income Statement" sheetId="3" state="visible" r:id="rId3"/>
    <sheet xmlns:r="http://schemas.openxmlformats.org/officeDocument/2006/relationships" name="Margins &amp; Bridge" sheetId="4" state="visible" r:id="rId4"/>
    <sheet xmlns:r="http://schemas.openxmlformats.org/officeDocument/2006/relationships" name="Quarterl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;[Red](#,##0);&quot;-&quot;"/>
    <numFmt numFmtId="165" formatCode="#,##0.0;[Red](#,##0.0);&quot;-&quot;"/>
    <numFmt numFmtId="166" formatCode="0.0%;[Red](0.0%)"/>
  </numFmts>
  <fonts count="19">
    <font>
      <name val="Calibri"/>
      <family val="2"/>
      <color theme="1"/>
      <sz val="11"/>
      <scheme val="minor"/>
    </font>
    <font>
      <name val="Calibri"/>
      <b val="1"/>
      <color rgb="000066CC"/>
      <sz val="22"/>
    </font>
    <font>
      <name val="Calibri"/>
      <b val="1"/>
      <color rgb="001E40AF"/>
      <sz val="28"/>
    </font>
    <font>
      <name val="Calibri"/>
      <i val="1"/>
      <color rgb="006B7280"/>
      <sz val="15"/>
    </font>
    <font>
      <name val="Calibri"/>
      <color rgb="000A0A0A"/>
      <sz val="11"/>
    </font>
    <font>
      <name val="Calibri"/>
      <color rgb="003F3F46"/>
      <sz val="10.5"/>
    </font>
    <font>
      <name val="Calibri"/>
      <b val="1"/>
      <color rgb="000A0A0A"/>
      <sz val="10.5"/>
    </font>
    <font>
      <name val="Calibri"/>
      <color rgb="000066CC"/>
      <sz val="10"/>
      <u val="single"/>
    </font>
    <font>
      <name val="Calibri"/>
      <i val="1"/>
      <color rgb="006B7280"/>
      <sz val="9"/>
    </font>
    <font>
      <name val="Consolas"/>
      <color rgb="006B7280"/>
      <sz val="9"/>
    </font>
    <font>
      <name val="Calibri"/>
      <b val="1"/>
      <color rgb="001E40AF"/>
      <sz val="14"/>
    </font>
    <font>
      <name val="Calibri"/>
      <b val="1"/>
      <color rgb="006B7280"/>
      <sz val="10"/>
    </font>
    <font>
      <name val="Calibri"/>
      <color rgb="000A0A0A"/>
      <sz val="10.5"/>
    </font>
    <font>
      <name val="Calibri"/>
      <i val="1"/>
      <color rgb="006B7280"/>
      <sz val="9.5"/>
    </font>
    <font>
      <name val="Calibri"/>
      <b val="1"/>
      <color rgb="00FFFFFF"/>
      <sz val="11"/>
    </font>
    <font>
      <name val="Calibri"/>
      <b val="1"/>
      <color rgb="00FFFFFF"/>
      <sz val="10.5"/>
    </font>
    <font>
      <name val="Calibri"/>
      <color rgb="000066CC"/>
      <sz val="11"/>
    </font>
    <font>
      <name val="Calibri"/>
      <b val="1"/>
      <color rgb="000A0A0A"/>
      <sz val="11"/>
    </font>
    <font>
      <name val="Calibri"/>
      <color rgb="0016803C"/>
      <sz val="11"/>
    </font>
  </fonts>
  <fills count="4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F5F5F4"/>
      </patternFill>
    </fill>
  </fills>
  <borders count="3">
    <border>
      <left/>
      <right/>
      <top/>
      <bottom/>
      <diagonal/>
    </border>
    <border>
      <top style="thin">
        <color rgb="000A0A0A"/>
      </top>
      <bottom style="thin">
        <color rgb="000A0A0A"/>
      </bottom>
    </border>
    <border>
      <top style="thin">
        <color rgb="000A0A0A"/>
      </top>
      <bottom style="double">
        <color rgb="000A0A0A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 wrapTex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12" fillId="0" borderId="0" applyAlignment="1" pivotButton="0" quotePrefix="0" xfId="0">
      <alignment horizontal="left" vertical="top" wrapText="1"/>
    </xf>
    <xf numFmtId="0" fontId="10" fillId="0" borderId="0" applyAlignment="1" pivotButton="0" quotePrefix="0" xfId="0">
      <alignment horizontal="left" vertical="center" indent="1"/>
    </xf>
    <xf numFmtId="0" fontId="13" fillId="0" borderId="0" applyAlignment="1" pivotButton="0" quotePrefix="0" xfId="0">
      <alignment horizontal="left" vertical="center" indent="1"/>
    </xf>
    <xf numFmtId="0" fontId="14" fillId="2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indent="1"/>
    </xf>
    <xf numFmtId="164" fontId="16" fillId="0" borderId="0" applyAlignment="1" pivotButton="0" quotePrefix="0" xfId="0">
      <alignment horizontal="right" vertical="center"/>
    </xf>
    <xf numFmtId="164" fontId="4" fillId="0" borderId="0" applyAlignment="1" pivotButton="0" quotePrefix="0" xfId="0">
      <alignment horizontal="right" vertical="center"/>
    </xf>
    <xf numFmtId="0" fontId="17" fillId="3" borderId="1" applyAlignment="1" pivotButton="0" quotePrefix="0" xfId="0">
      <alignment horizontal="left" vertical="center"/>
    </xf>
    <xf numFmtId="164" fontId="17" fillId="3" borderId="1" applyAlignment="1" pivotButton="0" quotePrefix="0" xfId="0">
      <alignment horizontal="right" vertical="center"/>
    </xf>
    <xf numFmtId="0" fontId="17" fillId="3" borderId="2" applyAlignment="1" pivotButton="0" quotePrefix="0" xfId="0">
      <alignment horizontal="left" vertical="center"/>
    </xf>
    <xf numFmtId="164" fontId="17" fillId="3" borderId="2" applyAlignment="1" pivotButton="0" quotePrefix="0" xfId="0">
      <alignment horizontal="right" vertical="center"/>
    </xf>
    <xf numFmtId="165" fontId="4" fillId="0" borderId="0" applyAlignment="1" pivotButton="0" quotePrefix="0" xfId="0">
      <alignment horizontal="right" vertical="center"/>
    </xf>
    <xf numFmtId="166" fontId="18" fillId="0" borderId="0" applyAlignment="1" pivotButton="0" quotePrefix="0" xfId="0">
      <alignment horizontal="right" vertical="center"/>
    </xf>
    <xf numFmtId="0" fontId="17" fillId="0" borderId="0" pivotButton="0" quotePrefix="0" xfId="0"/>
    <xf numFmtId="164" fontId="18" fillId="0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EBITDA over tid · EBITDA over time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'Income Statement'!$B$4:$I$4</f>
            </numRef>
          </cat>
          <val>
            <numRef>
              <f>'Income Statement'!$B$16:$I$16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År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MNOK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13</row>
      <rowOff>0</rowOff>
    </from>
    <ext cx="576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evers.no/prosjekter/finansielle-maler/" TargetMode="Externa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J26"/>
  <sheetViews>
    <sheetView showGridLines="0" zoomScale="110" workbookViewId="0">
      <selection activeCell="A1" sqref="A1"/>
    </sheetView>
  </sheetViews>
  <sheetFormatPr baseColWidth="8" defaultRowHeight="15"/>
  <cols>
    <col width="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2">
      <c r="B2" s="1" t="inlineStr">
        <is>
          <t>V.</t>
        </is>
      </c>
    </row>
    <row r="5" ht="28" customHeight="1">
      <c r="B5" s="2" t="inlineStr">
        <is>
          <t>Resultatregnskap</t>
        </is>
      </c>
    </row>
    <row r="6"/>
    <row r="7" ht="22" customHeight="1">
      <c r="B7" s="3" t="inlineStr">
        <is>
          <t>Income Statement</t>
        </is>
      </c>
    </row>
    <row r="9">
      <c r="B9" s="4" t="inlineStr">
        <is>
          <t>Standardformat · 5 år historikk + 3 år prognose · MNOK</t>
        </is>
      </c>
    </row>
    <row r="12">
      <c r="B12" s="5" t="inlineStr">
        <is>
          <t>Resultatregnskap i sell-side-stil med drift, finans og bunnlinje, samt EBITDA-bro og kvartalsoversikt. Sample-data: integrert energi (Equinor-aktig).
Income statement in sell-side format with operating, financial and bottom-line sections, plus EBITDA bridge and quarterly view. Sample data: integrated energy (Equinor-like).</t>
        </is>
      </c>
    </row>
    <row r="13"/>
    <row r="14"/>
    <row r="15"/>
    <row r="16"/>
    <row r="17"/>
    <row r="18"/>
    <row r="22">
      <c r="B22" s="6" t="inlineStr">
        <is>
          <t>Bygd av Valiant Evers</t>
        </is>
      </c>
    </row>
    <row r="23">
      <c r="B23" s="7" t="inlineStr">
        <is>
          <t>evers.no/prosjekter/finansielle-maler/</t>
        </is>
      </c>
    </row>
    <row r="25">
      <c r="B25" s="8" t="inlineStr">
        <is>
          <t>Generert 2026-05-28</t>
        </is>
      </c>
    </row>
    <row r="26">
      <c r="B26" s="9" t="inlineStr">
        <is>
          <t>Fil: resultatregnskap.xlsx</t>
        </is>
      </c>
    </row>
  </sheetData>
  <mergeCells count="4">
    <mergeCell ref="B5:J6"/>
    <mergeCell ref="B7:J7"/>
    <mergeCell ref="B9:J9"/>
    <mergeCell ref="B12:J18"/>
  </mergeCells>
  <hyperlinks>
    <hyperlink xmlns:r="http://schemas.openxmlformats.org/officeDocument/2006/relationships" ref="B23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1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10" customWidth="1" min="2" max="2"/>
  </cols>
  <sheetData>
    <row r="2">
      <c r="B2" s="10" t="inlineStr">
        <is>
          <t>Om denne modellen · About this model</t>
        </is>
      </c>
    </row>
    <row r="4">
      <c r="B4" s="11" t="inlineStr">
        <is>
          <t>Norsk</t>
        </is>
      </c>
    </row>
    <row r="5" ht="78" customHeight="1">
      <c r="B5" s="12" t="inlineStr">
        <is>
          <t>Resultatregnskap med fem år historikk (2020-2024) og tre år prognose (2025E-2027E). Norsk særskatt på petroleum (78 %) er lagt inn. Alle tall i MNOK. Bruker bilingual etikett i kolonne A og standard sell-side fargekoding: blå = input, sort = formel.</t>
        </is>
      </c>
    </row>
    <row r="7">
      <c r="B7" s="11" t="inlineStr">
        <is>
          <t>English</t>
        </is>
      </c>
    </row>
    <row r="8" ht="78" customHeight="1">
      <c r="B8" s="12" t="inlineStr">
        <is>
          <t>Income statement with five years history (2020-2024) and three years forecast (2025E-2027E). Norwegian petroleum special tax (78%) is applied. All numbers in NOK millions. Bilingual labels in column A and standard sell-side color coding: blue = input, black = formula.</t>
        </is>
      </c>
    </row>
    <row r="10">
      <c r="B10" s="11" t="inlineStr">
        <is>
          <t>Oppskrift · Recipe</t>
        </is>
      </c>
    </row>
    <row r="11" ht="18" customHeight="1">
      <c r="B11" s="13" t="inlineStr">
        <is>
          <t>• Endre input-cellene (blå skrift) for historisk inntekt og kostnader i Income Statement-fanen</t>
        </is>
      </c>
    </row>
    <row r="12" ht="18" customHeight="1">
      <c r="B12" s="13" t="inlineStr">
        <is>
          <t>• Forecast-årene (G:I) bygger fra hardkodede vekstrater du kan overstyre i celle G6:I10</t>
        </is>
      </c>
    </row>
    <row r="13" ht="18" customHeight="1">
      <c r="B13" s="13" t="inlineStr">
        <is>
          <t>• Margins &amp; Bridge-fanen gir EBITDA-bro og marginutvikling automatisk</t>
        </is>
      </c>
    </row>
    <row r="14" ht="18" customHeight="1">
      <c r="B14" s="13" t="inlineStr">
        <is>
          <t>• Quarterly-fanen viser fem siste kvartaler med rullende LTM-kolonne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5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6" customHeight="1">
      <c r="A1" s="14" t="inlineStr">
        <is>
          <t>Resultatregnskap · Income Statement</t>
        </is>
      </c>
    </row>
    <row r="2">
      <c r="A2" s="15" t="inlineStr">
        <is>
          <t>Integrert energi (sample) · MNOK</t>
        </is>
      </c>
    </row>
    <row r="4" ht="20" customHeight="1">
      <c r="B4" s="16" t="inlineStr">
        <is>
          <t>FY2020</t>
        </is>
      </c>
      <c r="C4" s="16" t="inlineStr">
        <is>
          <t>FY2021</t>
        </is>
      </c>
      <c r="D4" s="16" t="inlineStr">
        <is>
          <t>FY2022</t>
        </is>
      </c>
      <c r="E4" s="16" t="inlineStr">
        <is>
          <t>FY2023</t>
        </is>
      </c>
      <c r="F4" s="16" t="inlineStr">
        <is>
          <t>FY2024</t>
        </is>
      </c>
      <c r="G4" s="16" t="inlineStr">
        <is>
          <t>FY2025E</t>
        </is>
      </c>
      <c r="H4" s="16" t="inlineStr">
        <is>
          <t>FY2026E</t>
        </is>
      </c>
      <c r="I4" s="16" t="inlineStr">
        <is>
          <t>FY2027E</t>
        </is>
      </c>
    </row>
    <row r="5" ht="19" customHeight="1">
      <c r="A5" s="17" t="inlineStr">
        <is>
          <t>Driftsinntekter / Operating revenue</t>
        </is>
      </c>
      <c r="B5" s="17" t="n"/>
      <c r="C5" s="17" t="n"/>
      <c r="D5" s="17" t="n"/>
      <c r="E5" s="17" t="n"/>
      <c r="F5" s="17" t="n"/>
      <c r="G5" s="17" t="n"/>
      <c r="H5" s="17" t="n"/>
      <c r="I5" s="17" t="n"/>
    </row>
    <row r="6">
      <c r="A6" s="18" t="inlineStr">
        <is>
          <t xml:space="preserve">  Salg petroleum og gass / Petroleum &amp; gas sales</t>
        </is>
      </c>
      <c r="B6" s="19" t="n">
        <v>480000</v>
      </c>
      <c r="C6" s="19" t="n">
        <v>620000</v>
      </c>
      <c r="D6" s="19" t="n">
        <v>940000</v>
      </c>
      <c r="E6" s="19" t="n">
        <v>800000</v>
      </c>
      <c r="F6" s="19" t="n">
        <v>700000</v>
      </c>
      <c r="G6" s="20">
        <f>F6*1.05</f>
        <v/>
      </c>
      <c r="H6" s="20">
        <f>G6*1.04</f>
        <v/>
      </c>
      <c r="I6" s="20">
        <f>H6*1.03</f>
        <v/>
      </c>
    </row>
    <row r="7">
      <c r="A7" s="18" t="inlineStr">
        <is>
          <t xml:space="preserve">  Salg fornybar / Renewables revenue</t>
        </is>
      </c>
      <c r="B7" s="19" t="n">
        <v>25000</v>
      </c>
      <c r="C7" s="19" t="n">
        <v>35000</v>
      </c>
      <c r="D7" s="19" t="n">
        <v>50000</v>
      </c>
      <c r="E7" s="19" t="n">
        <v>65000</v>
      </c>
      <c r="F7" s="19" t="n">
        <v>80000</v>
      </c>
      <c r="G7" s="20">
        <f>F7*1.25</f>
        <v/>
      </c>
      <c r="H7" s="20">
        <f>G7*1.22</f>
        <v/>
      </c>
      <c r="I7" s="20">
        <f>H7*1.20</f>
        <v/>
      </c>
    </row>
    <row r="8">
      <c r="A8" s="18" t="inlineStr">
        <is>
          <t xml:space="preserve">  Andre driftsinntekter / Other operating revenue</t>
        </is>
      </c>
      <c r="B8" s="19" t="n">
        <v>45000</v>
      </c>
      <c r="C8" s="19" t="n">
        <v>55000</v>
      </c>
      <c r="D8" s="19" t="n">
        <v>60000</v>
      </c>
      <c r="E8" s="19" t="n">
        <v>70000</v>
      </c>
      <c r="F8" s="19" t="n">
        <v>70000</v>
      </c>
      <c r="G8" s="20">
        <f>F8*1.03</f>
        <v/>
      </c>
      <c r="H8" s="20">
        <f>G8*1.03</f>
        <v/>
      </c>
      <c r="I8" s="20">
        <f>H8*1.03</f>
        <v/>
      </c>
    </row>
    <row r="9">
      <c r="A9" s="21" t="inlineStr">
        <is>
          <t>Sum driftsinntekter / Total revenue</t>
        </is>
      </c>
      <c r="B9" s="22">
        <f>SUM(B6:B8)</f>
        <v/>
      </c>
      <c r="C9" s="22">
        <f>SUM(C6:C8)</f>
        <v/>
      </c>
      <c r="D9" s="22">
        <f>SUM(D6:D8)</f>
        <v/>
      </c>
      <c r="E9" s="22">
        <f>SUM(E6:E8)</f>
        <v/>
      </c>
      <c r="F9" s="22">
        <f>SUM(F6:F8)</f>
        <v/>
      </c>
      <c r="G9" s="22">
        <f>SUM(G6:G8)</f>
        <v/>
      </c>
      <c r="H9" s="22">
        <f>SUM(H6:H8)</f>
        <v/>
      </c>
      <c r="I9" s="22">
        <f>SUM(I6:I8)</f>
        <v/>
      </c>
    </row>
    <row r="10">
      <c r="A10" t="inlineStr"/>
    </row>
    <row r="11" ht="19" customHeight="1">
      <c r="A11" s="17" t="inlineStr">
        <is>
          <t>Driftskostnader / Operating expenses</t>
        </is>
      </c>
      <c r="B11" s="17" t="n"/>
      <c r="C11" s="17" t="n"/>
      <c r="D11" s="17" t="n"/>
      <c r="E11" s="17" t="n"/>
      <c r="F11" s="17" t="n"/>
      <c r="G11" s="17" t="n"/>
      <c r="H11" s="17" t="n"/>
      <c r="I11" s="17" t="n"/>
    </row>
    <row r="12">
      <c r="A12" s="18" t="inlineStr">
        <is>
          <t xml:space="preserve">  Produksjonskostnader / Production costs</t>
        </is>
      </c>
      <c r="B12" s="19" t="n">
        <v>-180000</v>
      </c>
      <c r="C12" s="19" t="n">
        <v>-195000</v>
      </c>
      <c r="D12" s="19" t="n">
        <v>-240000</v>
      </c>
      <c r="E12" s="19" t="n">
        <v>-255000</v>
      </c>
      <c r="F12" s="19" t="n">
        <v>-260000</v>
      </c>
      <c r="G12" s="20">
        <f>F12*1.04</f>
        <v/>
      </c>
      <c r="H12" s="20">
        <f>G12*1.03</f>
        <v/>
      </c>
      <c r="I12" s="20">
        <f>H12*1.03</f>
        <v/>
      </c>
    </row>
    <row r="13">
      <c r="A13" s="18" t="inlineStr">
        <is>
          <t xml:space="preserve">  Lønn og sosiale kostnader / Personnel expenses</t>
        </is>
      </c>
      <c r="B13" s="19" t="n">
        <v>-58000</v>
      </c>
      <c r="C13" s="19" t="n">
        <v>-62000</v>
      </c>
      <c r="D13" s="19" t="n">
        <v>-68000</v>
      </c>
      <c r="E13" s="19" t="n">
        <v>-72000</v>
      </c>
      <c r="F13" s="19" t="n">
        <v>-78000</v>
      </c>
      <c r="G13" s="20">
        <f>F13*1.04</f>
        <v/>
      </c>
      <c r="H13" s="20">
        <f>G13*1.04</f>
        <v/>
      </c>
      <c r="I13" s="20">
        <f>H13*1.04</f>
        <v/>
      </c>
    </row>
    <row r="14">
      <c r="A14" s="18" t="inlineStr">
        <is>
          <t xml:space="preserve">  Letevirksomhet / Exploration expenses</t>
        </is>
      </c>
      <c r="B14" s="19" t="n">
        <v>-12000</v>
      </c>
      <c r="C14" s="19" t="n">
        <v>-10000</v>
      </c>
      <c r="D14" s="19" t="n">
        <v>-14000</v>
      </c>
      <c r="E14" s="19" t="n">
        <v>-16000</v>
      </c>
      <c r="F14" s="19" t="n">
        <v>-18000</v>
      </c>
      <c r="G14" s="20">
        <f>F14*1.02</f>
        <v/>
      </c>
      <c r="H14" s="20">
        <f>G14*1.02</f>
        <v/>
      </c>
      <c r="I14" s="20">
        <f>H14*1.02</f>
        <v/>
      </c>
    </row>
    <row r="15">
      <c r="A15" s="18" t="inlineStr">
        <is>
          <t xml:space="preserve">  Andre driftskostnader / Other operating expenses</t>
        </is>
      </c>
      <c r="B15" s="19" t="n">
        <v>-32000</v>
      </c>
      <c r="C15" s="19" t="n">
        <v>-38000</v>
      </c>
      <c r="D15" s="19" t="n">
        <v>-42000</v>
      </c>
      <c r="E15" s="19" t="n">
        <v>-45000</v>
      </c>
      <c r="F15" s="19" t="n">
        <v>-45000</v>
      </c>
      <c r="G15" s="20">
        <f>F15*1.03</f>
        <v/>
      </c>
      <c r="H15" s="20">
        <f>G15*1.03</f>
        <v/>
      </c>
      <c r="I15" s="20">
        <f>H15*1.03</f>
        <v/>
      </c>
    </row>
    <row r="16">
      <c r="A16" s="21" t="inlineStr">
        <is>
          <t>EBITDA</t>
        </is>
      </c>
      <c r="B16" s="22">
        <f>B9+SUM(B12:B15)</f>
        <v/>
      </c>
      <c r="C16" s="22">
        <f>C9+SUM(C12:C15)</f>
        <v/>
      </c>
      <c r="D16" s="22">
        <f>D9+SUM(D12:D15)</f>
        <v/>
      </c>
      <c r="E16" s="22">
        <f>E9+SUM(E12:E15)</f>
        <v/>
      </c>
      <c r="F16" s="22">
        <f>F9+SUM(F12:F15)</f>
        <v/>
      </c>
      <c r="G16" s="22">
        <f>G9+SUM(G12:G15)</f>
        <v/>
      </c>
      <c r="H16" s="22">
        <f>H9+SUM(H12:H15)</f>
        <v/>
      </c>
      <c r="I16" s="22">
        <f>I9+SUM(I12:I15)</f>
        <v/>
      </c>
    </row>
    <row r="17">
      <c r="A17" t="inlineStr"/>
    </row>
    <row r="18">
      <c r="A18" s="18" t="inlineStr">
        <is>
          <t xml:space="preserve">  Av- og nedskrivninger / Depreciation &amp; amortisation</t>
        </is>
      </c>
      <c r="B18" s="19" t="n">
        <v>-105000</v>
      </c>
      <c r="C18" s="19" t="n">
        <v>-118000</v>
      </c>
      <c r="D18" s="19" t="n">
        <v>-135000</v>
      </c>
      <c r="E18" s="19" t="n">
        <v>-142000</v>
      </c>
      <c r="F18" s="19" t="n">
        <v>-148000</v>
      </c>
      <c r="G18" s="20">
        <f>F18*1.05</f>
        <v/>
      </c>
      <c r="H18" s="20">
        <f>G18*1.05</f>
        <v/>
      </c>
      <c r="I18" s="20">
        <f>H18*1.05</f>
        <v/>
      </c>
    </row>
    <row r="19">
      <c r="A19" s="21" t="inlineStr">
        <is>
          <t>Driftsresultat (EBIT) / Operating profit (EBIT)</t>
        </is>
      </c>
      <c r="B19" s="22">
        <f>B16+B18</f>
        <v/>
      </c>
      <c r="C19" s="22">
        <f>C16+C18</f>
        <v/>
      </c>
      <c r="D19" s="22">
        <f>D16+D18</f>
        <v/>
      </c>
      <c r="E19" s="22">
        <f>E16+E18</f>
        <v/>
      </c>
      <c r="F19" s="22">
        <f>F16+F18</f>
        <v/>
      </c>
      <c r="G19" s="22">
        <f>G16+G18</f>
        <v/>
      </c>
      <c r="H19" s="22">
        <f>H16+H18</f>
        <v/>
      </c>
      <c r="I19" s="22">
        <f>I16+I18</f>
        <v/>
      </c>
    </row>
    <row r="20">
      <c r="A20" t="inlineStr"/>
    </row>
    <row r="21" ht="19" customHeight="1">
      <c r="A21" s="17" t="inlineStr">
        <is>
          <t>Finansposter / Financial items</t>
        </is>
      </c>
      <c r="B21" s="17" t="n"/>
      <c r="C21" s="17" t="n"/>
      <c r="D21" s="17" t="n"/>
      <c r="E21" s="17" t="n"/>
      <c r="F21" s="17" t="n"/>
      <c r="G21" s="17" t="n"/>
      <c r="H21" s="17" t="n"/>
      <c r="I21" s="17" t="n"/>
    </row>
    <row r="22">
      <c r="A22" s="18" t="inlineStr">
        <is>
          <t xml:space="preserve">  Renteinntekter / Interest income</t>
        </is>
      </c>
      <c r="B22" s="19" t="n">
        <v>1500</v>
      </c>
      <c r="C22" s="19" t="n">
        <v>1800</v>
      </c>
      <c r="D22" s="19" t="n">
        <v>3200</v>
      </c>
      <c r="E22" s="19" t="n">
        <v>4500</v>
      </c>
      <c r="F22" s="19" t="n">
        <v>5200</v>
      </c>
      <c r="G22" s="20">
        <f>F22*1.02</f>
        <v/>
      </c>
      <c r="H22" s="20">
        <f>G22*1.02</f>
        <v/>
      </c>
      <c r="I22" s="20">
        <f>H22*1.02</f>
        <v/>
      </c>
    </row>
    <row r="23">
      <c r="A23" s="18" t="inlineStr">
        <is>
          <t xml:space="preserve">  Rentekostnader / Interest expense</t>
        </is>
      </c>
      <c r="B23" s="19" t="n">
        <v>-9500</v>
      </c>
      <c r="C23" s="19" t="n">
        <v>-10200</v>
      </c>
      <c r="D23" s="19" t="n">
        <v>-11400</v>
      </c>
      <c r="E23" s="19" t="n">
        <v>-12500</v>
      </c>
      <c r="F23" s="19" t="n">
        <v>-13200</v>
      </c>
      <c r="G23" s="20">
        <f>F23*1.03</f>
        <v/>
      </c>
      <c r="H23" s="20">
        <f>G23*1.03</f>
        <v/>
      </c>
      <c r="I23" s="20">
        <f>H23*1.03</f>
        <v/>
      </c>
    </row>
    <row r="24">
      <c r="A24" s="18" t="inlineStr">
        <is>
          <t xml:space="preserve">  Andre finansposter / Other financial items</t>
        </is>
      </c>
      <c r="B24" s="19" t="n">
        <v>-2000</v>
      </c>
      <c r="C24" s="19" t="n">
        <v>1500</v>
      </c>
      <c r="D24" s="19" t="n">
        <v>-3500</v>
      </c>
      <c r="E24" s="19" t="n">
        <v>-1800</v>
      </c>
      <c r="F24" s="19" t="n">
        <v>2200</v>
      </c>
      <c r="G24" s="19" t="n">
        <v>0</v>
      </c>
      <c r="H24" s="19" t="n">
        <v>0</v>
      </c>
      <c r="I24" s="19" t="n">
        <v>0</v>
      </c>
    </row>
    <row r="25">
      <c r="A25" s="21" t="inlineStr">
        <is>
          <t>Resultat før skatt / Profit before tax (EBT)</t>
        </is>
      </c>
      <c r="B25" s="22">
        <f>B19+SUM(B22:B24)</f>
        <v/>
      </c>
      <c r="C25" s="22">
        <f>C19+SUM(C22:C24)</f>
        <v/>
      </c>
      <c r="D25" s="22">
        <f>D19+SUM(D22:D24)</f>
        <v/>
      </c>
      <c r="E25" s="22">
        <f>E19+SUM(E22:E24)</f>
        <v/>
      </c>
      <c r="F25" s="22">
        <f>F19+SUM(F22:F24)</f>
        <v/>
      </c>
      <c r="G25" s="22">
        <f>G19+SUM(G22:G24)</f>
        <v/>
      </c>
      <c r="H25" s="22">
        <f>H19+SUM(H22:H24)</f>
        <v/>
      </c>
      <c r="I25" s="22">
        <f>I19+SUM(I22:I24)</f>
        <v/>
      </c>
    </row>
    <row r="26">
      <c r="A26" t="inlineStr"/>
    </row>
    <row r="27">
      <c r="A27" s="18" t="inlineStr">
        <is>
          <t xml:space="preserve">  Skatt / Income tax (78 %)</t>
        </is>
      </c>
      <c r="B27" s="20">
        <f>-MAX(0,B25)*0.78</f>
        <v/>
      </c>
      <c r="C27" s="20">
        <f>-MAX(0,C25)*0.78</f>
        <v/>
      </c>
      <c r="D27" s="20">
        <f>-MAX(0,D25)*0.78</f>
        <v/>
      </c>
      <c r="E27" s="20">
        <f>-MAX(0,E25)*0.78</f>
        <v/>
      </c>
      <c r="F27" s="20">
        <f>-MAX(0,F25)*0.78</f>
        <v/>
      </c>
      <c r="G27" s="20">
        <f>-MAX(0,G25)*0.78</f>
        <v/>
      </c>
      <c r="H27" s="20">
        <f>-MAX(0,H25)*0.78</f>
        <v/>
      </c>
      <c r="I27" s="20">
        <f>-MAX(0,I25)*0.78</f>
        <v/>
      </c>
    </row>
    <row r="28">
      <c r="A28" s="23" t="inlineStr">
        <is>
          <t>Årsresultat / Net income</t>
        </is>
      </c>
      <c r="B28" s="24">
        <f>B25+B27</f>
        <v/>
      </c>
      <c r="C28" s="24">
        <f>C25+C27</f>
        <v/>
      </c>
      <c r="D28" s="24">
        <f>D25+D27</f>
        <v/>
      </c>
      <c r="E28" s="24">
        <f>E25+E27</f>
        <v/>
      </c>
      <c r="F28" s="24">
        <f>F25+F27</f>
        <v/>
      </c>
      <c r="G28" s="24">
        <f>G25+G27</f>
        <v/>
      </c>
      <c r="H28" s="24">
        <f>H25+H27</f>
        <v/>
      </c>
      <c r="I28" s="24">
        <f>I25+I27</f>
        <v/>
      </c>
    </row>
    <row r="29">
      <c r="A29" t="inlineStr"/>
    </row>
    <row r="30" ht="19" customHeight="1">
      <c r="A30" s="17" t="inlineStr">
        <is>
          <t>Nøkkeltall · Key metrics</t>
        </is>
      </c>
      <c r="B30" s="17" t="n"/>
      <c r="C30" s="17" t="n"/>
      <c r="D30" s="17" t="n"/>
      <c r="E30" s="17" t="n"/>
      <c r="F30" s="17" t="n"/>
      <c r="G30" s="17" t="n"/>
      <c r="H30" s="17" t="n"/>
      <c r="I30" s="17" t="n"/>
    </row>
    <row r="31">
      <c r="A31" s="18" t="inlineStr">
        <is>
          <t xml:space="preserve">  Antall aksjer (mill) / Shares outstanding (m)</t>
        </is>
      </c>
      <c r="B31" s="19" t="n">
        <v>3100</v>
      </c>
      <c r="C31" s="19" t="n">
        <v>3100</v>
      </c>
      <c r="D31" s="19" t="n">
        <v>3100</v>
      </c>
      <c r="E31" s="19" t="n">
        <v>3100</v>
      </c>
      <c r="F31" s="19" t="n">
        <v>3100</v>
      </c>
      <c r="G31" s="19" t="n">
        <v>3100</v>
      </c>
      <c r="H31" s="19" t="n">
        <v>3100</v>
      </c>
      <c r="I31" s="19" t="n">
        <v>3100</v>
      </c>
    </row>
    <row r="32">
      <c r="A32" s="18" t="inlineStr">
        <is>
          <t xml:space="preserve">  EPS (NOK)</t>
        </is>
      </c>
      <c r="B32" s="25">
        <f>B28/B31</f>
        <v/>
      </c>
      <c r="C32" s="25">
        <f>C28/C31</f>
        <v/>
      </c>
      <c r="D32" s="25">
        <f>D28/D31</f>
        <v/>
      </c>
      <c r="E32" s="25">
        <f>E28/E31</f>
        <v/>
      </c>
      <c r="F32" s="25">
        <f>F28/F31</f>
        <v/>
      </c>
      <c r="G32" s="25">
        <f>G28/G31</f>
        <v/>
      </c>
      <c r="H32" s="25">
        <f>H28/H31</f>
        <v/>
      </c>
      <c r="I32" s="25">
        <f>I28/I31</f>
        <v/>
      </c>
    </row>
    <row r="33">
      <c r="A33" s="18" t="inlineStr">
        <is>
          <t xml:space="preserve">  Utbytte per aksje / DPS (NOK)</t>
        </is>
      </c>
      <c r="B33" s="19" t="n">
        <v>9</v>
      </c>
      <c r="C33" s="19" t="n">
        <v>9.5</v>
      </c>
      <c r="D33" s="19" t="n">
        <v>14</v>
      </c>
      <c r="E33" s="19" t="n">
        <v>12.5</v>
      </c>
      <c r="F33" s="19" t="n">
        <v>11</v>
      </c>
      <c r="G33" s="19" t="n">
        <v>11</v>
      </c>
      <c r="H33" s="19" t="n">
        <v>11.5</v>
      </c>
      <c r="I33" s="19" t="n">
        <v>12</v>
      </c>
    </row>
  </sheetData>
  <mergeCells count="2">
    <mergeCell ref="A1:I1"/>
    <mergeCell ref="A2:I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1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6" customHeight="1">
      <c r="A1" s="14" t="inlineStr">
        <is>
          <t>Marginer og EBITDA-bro · Margins &amp; EBITDA Bridge</t>
        </is>
      </c>
    </row>
    <row r="2">
      <c r="A2" s="15" t="inlineStr">
        <is>
          <t>Avledet fra Income Statement-fanen</t>
        </is>
      </c>
    </row>
    <row r="4" ht="20" customHeight="1">
      <c r="B4" s="16" t="inlineStr">
        <is>
          <t>FY2020</t>
        </is>
      </c>
      <c r="C4" s="16" t="inlineStr">
        <is>
          <t>FY2021</t>
        </is>
      </c>
      <c r="D4" s="16" t="inlineStr">
        <is>
          <t>FY2022</t>
        </is>
      </c>
      <c r="E4" s="16" t="inlineStr">
        <is>
          <t>FY2023</t>
        </is>
      </c>
      <c r="F4" s="16" t="inlineStr">
        <is>
          <t>FY2024</t>
        </is>
      </c>
      <c r="G4" s="16" t="inlineStr">
        <is>
          <t>FY2025E</t>
        </is>
      </c>
      <c r="H4" s="16" t="inlineStr">
        <is>
          <t>FY2026E</t>
        </is>
      </c>
      <c r="I4" s="16" t="inlineStr">
        <is>
          <t>FY2027E</t>
        </is>
      </c>
    </row>
    <row r="6">
      <c r="A6" s="4" t="inlineStr">
        <is>
          <t>Driftsmargin / Operating margin</t>
        </is>
      </c>
      <c r="B6" s="26">
        <f>'Income Statement'!B19/'Income Statement'!B9</f>
        <v/>
      </c>
      <c r="C6" s="26">
        <f>'Income Statement'!C19/'Income Statement'!C9</f>
        <v/>
      </c>
      <c r="D6" s="26">
        <f>'Income Statement'!D19/'Income Statement'!D9</f>
        <v/>
      </c>
      <c r="E6" s="26">
        <f>'Income Statement'!E19/'Income Statement'!E9</f>
        <v/>
      </c>
      <c r="F6" s="26">
        <f>'Income Statement'!F19/'Income Statement'!F9</f>
        <v/>
      </c>
      <c r="G6" s="26">
        <f>'Income Statement'!G19/'Income Statement'!G9</f>
        <v/>
      </c>
      <c r="H6" s="26">
        <f>'Income Statement'!H19/'Income Statement'!H9</f>
        <v/>
      </c>
      <c r="I6" s="26">
        <f>'Income Statement'!I19/'Income Statement'!I9</f>
        <v/>
      </c>
    </row>
    <row r="7">
      <c r="A7" s="4" t="inlineStr">
        <is>
          <t>EBITDA-margin / EBITDA margin</t>
        </is>
      </c>
      <c r="B7" s="26">
        <f>'Income Statement'!B16/'Income Statement'!B9</f>
        <v/>
      </c>
      <c r="C7" s="26">
        <f>'Income Statement'!C16/'Income Statement'!C9</f>
        <v/>
      </c>
      <c r="D7" s="26">
        <f>'Income Statement'!D16/'Income Statement'!D9</f>
        <v/>
      </c>
      <c r="E7" s="26">
        <f>'Income Statement'!E16/'Income Statement'!E9</f>
        <v/>
      </c>
      <c r="F7" s="26">
        <f>'Income Statement'!F16/'Income Statement'!F9</f>
        <v/>
      </c>
      <c r="G7" s="26">
        <f>'Income Statement'!G16/'Income Statement'!G9</f>
        <v/>
      </c>
      <c r="H7" s="26">
        <f>'Income Statement'!H16/'Income Statement'!H9</f>
        <v/>
      </c>
      <c r="I7" s="26">
        <f>'Income Statement'!I16/'Income Statement'!I9</f>
        <v/>
      </c>
    </row>
    <row r="8">
      <c r="A8" s="4" t="inlineStr">
        <is>
          <t>EBIT-margin / EBIT margin</t>
        </is>
      </c>
      <c r="B8" s="26">
        <f>'Income Statement'!B19/'Income Statement'!B9</f>
        <v/>
      </c>
      <c r="C8" s="26">
        <f>'Income Statement'!C19/'Income Statement'!C9</f>
        <v/>
      </c>
      <c r="D8" s="26">
        <f>'Income Statement'!D19/'Income Statement'!D9</f>
        <v/>
      </c>
      <c r="E8" s="26">
        <f>'Income Statement'!E19/'Income Statement'!E9</f>
        <v/>
      </c>
      <c r="F8" s="26">
        <f>'Income Statement'!F19/'Income Statement'!F9</f>
        <v/>
      </c>
      <c r="G8" s="26">
        <f>'Income Statement'!G19/'Income Statement'!G9</f>
        <v/>
      </c>
      <c r="H8" s="26">
        <f>'Income Statement'!H19/'Income Statement'!H9</f>
        <v/>
      </c>
      <c r="I8" s="26">
        <f>'Income Statement'!I19/'Income Statement'!I9</f>
        <v/>
      </c>
    </row>
    <row r="9">
      <c r="A9" s="4" t="inlineStr">
        <is>
          <t>Netto margin / Net margin</t>
        </is>
      </c>
      <c r="B9" s="26">
        <f>'Income Statement'!B28/'Income Statement'!B9</f>
        <v/>
      </c>
      <c r="C9" s="26">
        <f>'Income Statement'!C28/'Income Statement'!C9</f>
        <v/>
      </c>
      <c r="D9" s="26">
        <f>'Income Statement'!D28/'Income Statement'!D9</f>
        <v/>
      </c>
      <c r="E9" s="26">
        <f>'Income Statement'!E28/'Income Statement'!E9</f>
        <v/>
      </c>
      <c r="F9" s="26">
        <f>'Income Statement'!F28/'Income Statement'!F9</f>
        <v/>
      </c>
      <c r="G9" s="26">
        <f>'Income Statement'!G28/'Income Statement'!G9</f>
        <v/>
      </c>
      <c r="H9" s="26">
        <f>'Income Statement'!H28/'Income Statement'!H9</f>
        <v/>
      </c>
      <c r="I9" s="26">
        <f>'Income Statement'!I28/'Income Statement'!I9</f>
        <v/>
      </c>
    </row>
    <row r="10">
      <c r="A10" s="4" t="inlineStr">
        <is>
          <t>Effektiv skattesats / Effective tax rate</t>
        </is>
      </c>
      <c r="B10" s="26">
        <f>-'Income Statement'!B27/MAX(1,'Income Statement'!B25)</f>
        <v/>
      </c>
      <c r="C10" s="26">
        <f>-'Income Statement'!C27/MAX(1,'Income Statement'!C25)</f>
        <v/>
      </c>
      <c r="D10" s="26">
        <f>-'Income Statement'!D27/MAX(1,'Income Statement'!D25)</f>
        <v/>
      </c>
      <c r="E10" s="26">
        <f>-'Income Statement'!E27/MAX(1,'Income Statement'!E25)</f>
        <v/>
      </c>
      <c r="F10" s="26">
        <f>-'Income Statement'!F27/MAX(1,'Income Statement'!F25)</f>
        <v/>
      </c>
      <c r="G10" s="26">
        <f>-'Income Statement'!G27/MAX(1,'Income Statement'!G25)</f>
        <v/>
      </c>
      <c r="H10" s="26">
        <f>-'Income Statement'!H27/MAX(1,'Income Statement'!H25)</f>
        <v/>
      </c>
      <c r="I10" s="26">
        <f>-'Income Statement'!I27/MAX(1,'Income Statement'!I25)</f>
        <v/>
      </c>
    </row>
    <row r="14">
      <c r="A14" s="27" t="inlineStr">
        <is>
          <t>EBITDA-bro 2023 → 2024 · EBITDA bridge 2023 → 2024</t>
        </is>
      </c>
    </row>
    <row r="15">
      <c r="A15" s="21" t="inlineStr">
        <is>
          <t>EBITDA 2023</t>
        </is>
      </c>
      <c r="B15" s="28">
        <f>'Income Statement'!E16</f>
        <v/>
      </c>
    </row>
    <row r="16">
      <c r="A16" s="18" t="inlineStr">
        <is>
          <t xml:space="preserve">  Volumeffekt / Volume effect</t>
        </is>
      </c>
      <c r="B16" s="19" t="n">
        <v>-18500</v>
      </c>
    </row>
    <row r="17">
      <c r="A17" s="18" t="inlineStr">
        <is>
          <t xml:space="preserve">  Priseffekt / Price effect</t>
        </is>
      </c>
      <c r="B17" s="19" t="n">
        <v>-67500</v>
      </c>
    </row>
    <row r="18">
      <c r="A18" s="18" t="inlineStr">
        <is>
          <t xml:space="preserve">  Kostnadseffekt / Cost effect</t>
        </is>
      </c>
      <c r="B18" s="19" t="n">
        <v>-14500</v>
      </c>
    </row>
    <row r="19">
      <c r="A19" s="18" t="inlineStr">
        <is>
          <t xml:space="preserve">  Andre / Other</t>
        </is>
      </c>
      <c r="B19" s="19" t="n">
        <v>2500</v>
      </c>
    </row>
    <row r="20">
      <c r="A20" s="21" t="inlineStr">
        <is>
          <t>EBITDA 2024</t>
        </is>
      </c>
      <c r="B20" s="22">
        <f>SUM(B15:B19)</f>
        <v/>
      </c>
    </row>
    <row r="21">
      <c r="A21" s="18" t="inlineStr">
        <is>
          <t>Sjekk: 2024 = direkte / Check: 2024 = direct</t>
        </is>
      </c>
      <c r="B21" s="20">
        <f>'Income Statement'!F16-B20</f>
        <v/>
      </c>
    </row>
  </sheetData>
  <mergeCells count="2">
    <mergeCell ref="A1:I1"/>
    <mergeCell ref="A2:I2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8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</cols>
  <sheetData>
    <row r="1" ht="26" customHeight="1">
      <c r="A1" s="14" t="inlineStr">
        <is>
          <t>Kvartalstall · Quarterly</t>
        </is>
      </c>
    </row>
    <row r="2">
      <c r="A2" s="15" t="inlineStr">
        <is>
          <t>5 siste kvartaler + LTM · MNOK</t>
        </is>
      </c>
    </row>
    <row r="4" ht="20" customHeight="1">
      <c r="B4" s="16" t="inlineStr">
        <is>
          <t>Q1 2024</t>
        </is>
      </c>
      <c r="C4" s="16" t="inlineStr">
        <is>
          <t>Q2 2024</t>
        </is>
      </c>
      <c r="D4" s="16" t="inlineStr">
        <is>
          <t>Q3 2024</t>
        </is>
      </c>
      <c r="E4" s="16" t="inlineStr">
        <is>
          <t>Q4 2024</t>
        </is>
      </c>
      <c r="F4" s="16" t="inlineStr">
        <is>
          <t>Q1 2025</t>
        </is>
      </c>
      <c r="G4" s="16" t="inlineStr">
        <is>
          <t>LTM</t>
        </is>
      </c>
    </row>
    <row r="6">
      <c r="A6" s="21" t="inlineStr">
        <is>
          <t>Sum driftsinntekter / Total revenue</t>
        </is>
      </c>
      <c r="B6" s="22" t="n">
        <v>210000</v>
      </c>
      <c r="C6" s="22" t="n">
        <v>215000</v>
      </c>
      <c r="D6" s="22" t="n">
        <v>220000</v>
      </c>
      <c r="E6" s="22" t="n">
        <v>205000</v>
      </c>
      <c r="F6" s="22" t="n">
        <v>218000</v>
      </c>
      <c r="G6" s="22">
        <f>SUM(B6:E6)</f>
        <v/>
      </c>
    </row>
    <row r="7">
      <c r="A7" s="18" t="inlineStr">
        <is>
          <t xml:space="preserve">  EBITDA</t>
        </is>
      </c>
      <c r="B7" s="19" t="n">
        <v>78000</v>
      </c>
      <c r="C7" s="19" t="n">
        <v>82000</v>
      </c>
      <c r="D7" s="19" t="n">
        <v>84000</v>
      </c>
      <c r="E7" s="19" t="n">
        <v>76000</v>
      </c>
      <c r="F7" s="19" t="n">
        <v>80000</v>
      </c>
      <c r="G7" s="20">
        <f>SUM(B7:E7)</f>
        <v/>
      </c>
    </row>
    <row r="8">
      <c r="A8" s="18" t="inlineStr">
        <is>
          <t xml:space="preserve">  EBIT</t>
        </is>
      </c>
      <c r="B8" s="19" t="n">
        <v>42000</v>
      </c>
      <c r="C8" s="19" t="n">
        <v>45000</v>
      </c>
      <c r="D8" s="19" t="n">
        <v>48000</v>
      </c>
      <c r="E8" s="19" t="n">
        <v>40000</v>
      </c>
      <c r="F8" s="19" t="n">
        <v>44000</v>
      </c>
      <c r="G8" s="20">
        <f>SUM(B8:E8)</f>
        <v/>
      </c>
    </row>
  </sheetData>
  <mergeCells count="2">
    <mergeCell ref="A2:G2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2026-05-28T16:50:46Z</dcterms:created>
  <dcterms:modified xmlns:dcterms="http://purl.org/dc/terms/" xmlns:xsi="http://www.w3.org/2001/XMLSchema-instance" xsi:type="dcterms:W3CDTF">2026-05-28T16:50:46Z</dcterms:modified>
</cp:coreProperties>
</file>