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2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README" sheetId="2" state="visible" r:id="rId2"/>
    <sheet xmlns:r="http://schemas.openxmlformats.org/officeDocument/2006/relationships" name="Transactions Tabl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;[Red](#,##0);&quot;-&quot;"/>
    <numFmt numFmtId="165" formatCode="0.0&quot;x&quot;"/>
    <numFmt numFmtId="166" formatCode="0.0%;[Red](0.0%)"/>
  </numFmts>
  <fonts count="18">
    <font>
      <name val="Calibri"/>
      <family val="2"/>
      <color theme="1"/>
      <sz val="11"/>
      <scheme val="minor"/>
    </font>
    <font>
      <name val="Calibri"/>
      <b val="1"/>
      <color rgb="000066CC"/>
      <sz val="22"/>
    </font>
    <font>
      <name val="Calibri"/>
      <b val="1"/>
      <color rgb="001E40AF"/>
      <sz val="28"/>
    </font>
    <font>
      <name val="Calibri"/>
      <i val="1"/>
      <color rgb="006B7280"/>
      <sz val="15"/>
    </font>
    <font>
      <name val="Calibri"/>
      <color rgb="000A0A0A"/>
      <sz val="11"/>
    </font>
    <font>
      <name val="Calibri"/>
      <color rgb="003F3F46"/>
      <sz val="10.5"/>
    </font>
    <font>
      <name val="Calibri"/>
      <b val="1"/>
      <color rgb="000A0A0A"/>
      <sz val="10.5"/>
    </font>
    <font>
      <name val="Calibri"/>
      <color rgb="000066CC"/>
      <sz val="10"/>
      <u val="single"/>
    </font>
    <font>
      <name val="Calibri"/>
      <i val="1"/>
      <color rgb="006B7280"/>
      <sz val="9"/>
    </font>
    <font>
      <name val="Consolas"/>
      <color rgb="006B7280"/>
      <sz val="9"/>
    </font>
    <font>
      <name val="Calibri"/>
      <b val="1"/>
      <color rgb="001E40AF"/>
      <sz val="14"/>
    </font>
    <font>
      <name val="Calibri"/>
      <b val="1"/>
      <color rgb="006B7280"/>
      <sz val="10"/>
    </font>
    <font>
      <name val="Calibri"/>
      <color rgb="000A0A0A"/>
      <sz val="10.5"/>
    </font>
    <font>
      <name val="Calibri"/>
      <i val="1"/>
      <color rgb="006B7280"/>
      <sz val="9.5"/>
    </font>
    <font>
      <name val="Calibri"/>
      <b val="1"/>
      <color rgb="00FFFFFF"/>
      <sz val="11"/>
    </font>
    <font>
      <name val="Calibri"/>
      <color rgb="000066CC"/>
      <sz val="11"/>
    </font>
    <font>
      <name val="Calibri"/>
      <b val="1"/>
      <color rgb="000A0A0A"/>
      <sz val="11"/>
    </font>
    <font>
      <name val="Calibri"/>
      <b val="1"/>
      <color rgb="00FFFFFF"/>
      <sz val="10.5"/>
    </font>
  </fonts>
  <fills count="5">
    <fill>
      <patternFill/>
    </fill>
    <fill>
      <patternFill patternType="gray125"/>
    </fill>
    <fill>
      <patternFill patternType="solid">
        <fgColor rgb="001E40AF"/>
      </patternFill>
    </fill>
    <fill>
      <patternFill patternType="solid">
        <fgColor rgb="00F5F5F4"/>
      </patternFill>
    </fill>
    <fill>
      <patternFill patternType="solid">
        <fgColor rgb="00FEF3C7"/>
      </patternFill>
    </fill>
  </fills>
  <borders count="2">
    <border>
      <left/>
      <right/>
      <top/>
      <bottom/>
      <diagonal/>
    </border>
    <border>
      <top style="thin">
        <color rgb="000A0A0A"/>
      </top>
      <bottom style="thin">
        <color rgb="000A0A0A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top" wrapTex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4" fillId="0" borderId="0" applyAlignment="1" pivotButton="0" quotePrefix="0" xfId="0">
      <alignment horizontal="left" vertical="top" wrapText="1"/>
    </xf>
    <xf numFmtId="0" fontId="12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center" indent="1"/>
    </xf>
    <xf numFmtId="0" fontId="13" fillId="0" borderId="0" applyAlignment="1" pivotButton="0" quotePrefix="0" xfId="0">
      <alignment horizontal="left" vertical="center" indent="1"/>
    </xf>
    <xf numFmtId="0" fontId="14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4" fillId="0" borderId="0" pivotButton="0" quotePrefix="0" xfId="0"/>
    <xf numFmtId="164" fontId="15" fillId="0" borderId="0" applyAlignment="1" pivotButton="0" quotePrefix="0" xfId="0">
      <alignment horizontal="right" vertical="center"/>
    </xf>
    <xf numFmtId="165" fontId="4" fillId="0" borderId="0" applyAlignment="1" pivotButton="0" quotePrefix="0" xfId="0">
      <alignment horizontal="right" vertical="center"/>
    </xf>
    <xf numFmtId="166" fontId="15" fillId="0" borderId="0" applyAlignment="1" pivotButton="0" quotePrefix="0" xfId="0">
      <alignment horizontal="right" vertical="center"/>
    </xf>
    <xf numFmtId="0" fontId="16" fillId="0" borderId="0" pivotButton="0" quotePrefix="0" xfId="0"/>
    <xf numFmtId="0" fontId="16" fillId="3" borderId="1" applyAlignment="1" pivotButton="0" quotePrefix="0" xfId="0">
      <alignment horizontal="left" vertical="center"/>
    </xf>
    <xf numFmtId="165" fontId="16" fillId="3" borderId="1" applyAlignment="1" pivotButton="0" quotePrefix="0" xfId="0">
      <alignment horizontal="right" vertical="center"/>
    </xf>
    <xf numFmtId="166" fontId="16" fillId="3" borderId="1" applyAlignment="1" pivotButton="0" quotePrefix="0" xfId="0">
      <alignment horizontal="right" vertical="center"/>
    </xf>
    <xf numFmtId="0" fontId="17" fillId="2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 indent="1"/>
    </xf>
    <xf numFmtId="164" fontId="16" fillId="3" borderId="1" applyAlignment="1" pivotButton="0" quotePrefix="0" xfId="0">
      <alignment horizontal="right" vertical="center"/>
    </xf>
    <xf numFmtId="4" fontId="16" fillId="4" borderId="0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evers.no/prosjekter/finansielle-male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J26"/>
  <sheetViews>
    <sheetView showGridLines="0" zoomScale="110" workbookViewId="0">
      <selection activeCell="A1" sqref="A1"/>
    </sheetView>
  </sheetViews>
  <sheetFormatPr baseColWidth="8" defaultRowHeight="15"/>
  <cols>
    <col width="4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</cols>
  <sheetData>
    <row r="2">
      <c r="B2" s="1" t="inlineStr">
        <is>
          <t>V.</t>
        </is>
      </c>
    </row>
    <row r="5" ht="28" customHeight="1">
      <c r="B5" s="2" t="inlineStr">
        <is>
          <t>Transaksjonsmultipler</t>
        </is>
      </c>
    </row>
    <row r="6"/>
    <row r="7" ht="22" customHeight="1">
      <c r="B7" s="3" t="inlineStr">
        <is>
          <t>Precedent Transactions</t>
        </is>
      </c>
    </row>
    <row r="9">
      <c r="B9" s="4" t="inlineStr">
        <is>
          <t>Historiske M&amp;A i sektoren · Premium · Strategic vs Financial</t>
        </is>
      </c>
    </row>
    <row r="12">
      <c r="B12" s="5" t="inlineStr">
        <is>
          <t>12 historiske transaksjoner med kjøpspris, EV/EBITDA, EV/Sales, premier, og oppgjørsform. Statistikk anvendt på subjekt-selskap for implisert verdsetting.
12 historical transactions with deal value, EV/EBITDA, EV/Sales, premiums, and consideration. Statistics applied to subject for implied valuation.</t>
        </is>
      </c>
    </row>
    <row r="13"/>
    <row r="14"/>
    <row r="15"/>
    <row r="16"/>
    <row r="17"/>
    <row r="18"/>
    <row r="22">
      <c r="B22" s="6" t="inlineStr">
        <is>
          <t>Bygd av Valiant Evers</t>
        </is>
      </c>
    </row>
    <row r="23">
      <c r="B23" s="7" t="inlineStr">
        <is>
          <t>evers.no/prosjekter/finansielle-maler/</t>
        </is>
      </c>
    </row>
    <row r="25">
      <c r="B25" s="8" t="inlineStr">
        <is>
          <t>Generert 2026-05-28</t>
        </is>
      </c>
    </row>
    <row r="26">
      <c r="B26" s="9" t="inlineStr">
        <is>
          <t>Fil: transaksjonsmultipler.xlsx</t>
        </is>
      </c>
    </row>
  </sheetData>
  <mergeCells count="4">
    <mergeCell ref="B5:J6"/>
    <mergeCell ref="B7:J7"/>
    <mergeCell ref="B9:J9"/>
    <mergeCell ref="B12:J18"/>
  </mergeCells>
  <hyperlinks>
    <hyperlink xmlns:r="http://schemas.openxmlformats.org/officeDocument/2006/relationships" ref="B23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B1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10" customWidth="1" min="2" max="2"/>
  </cols>
  <sheetData>
    <row r="2">
      <c r="B2" s="10" t="inlineStr">
        <is>
          <t>Om denne modellen · About this model</t>
        </is>
      </c>
    </row>
    <row r="4">
      <c r="B4" s="11" t="inlineStr">
        <is>
          <t>Norsk</t>
        </is>
      </c>
    </row>
    <row r="5" ht="78" customHeight="1">
      <c r="B5" s="12" t="inlineStr">
        <is>
          <t>Tabell med 12 transaksjoner i nordisk olje/energi/oilfield-services. Multipler beregnes på transaksjonstidspunktet. Median EV/EBITDA og premie anvendes på subjekt-selskap nederst i Transactions Table-fanen for implisert verdsetting.</t>
        </is>
      </c>
    </row>
    <row r="7">
      <c r="B7" s="11" t="inlineStr">
        <is>
          <t>English</t>
        </is>
      </c>
    </row>
    <row r="8" ht="78" customHeight="1">
      <c r="B8" s="12" t="inlineStr">
        <is>
          <t>Table of 12 transactions in Nordic oil/energy/oilfield services. Multiples computed at transaction date. Median EV/EBITDA and premium applied to subject company at the bottom of the Transactions Table tab for implied valuation.</t>
        </is>
      </c>
    </row>
    <row r="10">
      <c r="B10" s="11" t="inlineStr">
        <is>
          <t>Oppskrift · Recipe</t>
        </is>
      </c>
    </row>
    <row r="11" ht="18" customHeight="1">
      <c r="B11" s="13" t="inlineStr">
        <is>
          <t>• Erstatt transaksjoner med dine egne eksempler om ønsket</t>
        </is>
      </c>
    </row>
    <row r="12" ht="18" customHeight="1">
      <c r="B12" s="13" t="inlineStr">
        <is>
          <t>• Endre subject EBITDA og current price nederst</t>
        </is>
      </c>
    </row>
    <row r="13" ht="18" customHeight="1">
      <c r="B13" s="13" t="inlineStr">
        <is>
          <t>• Implisert verdi-spenn oppdateres automatisk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31"/>
  <sheetViews>
    <sheetView showGridLines="0"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1" customWidth="1" min="1" max="1"/>
    <col width="28" customWidth="1" min="2" max="2"/>
    <col width="22" customWidth="1" min="3" max="3"/>
    <col width="11" customWidth="1" min="4" max="4"/>
    <col width="11" customWidth="1" min="5" max="5"/>
    <col width="11" customWidth="1" min="6" max="6"/>
    <col width="11" customWidth="1" min="7" max="7"/>
    <col width="12" customWidth="1" min="8" max="8"/>
    <col width="11" customWidth="1" min="9" max="9"/>
    <col width="10" customWidth="1" min="10" max="10"/>
    <col width="12" customWidth="1" min="11" max="11"/>
  </cols>
  <sheetData>
    <row r="1" ht="26" customHeight="1">
      <c r="A1" s="14" t="inlineStr">
        <is>
          <t>Precedent Transactions · Transaksjonsoversikt</t>
        </is>
      </c>
    </row>
    <row r="2">
      <c r="A2" s="15" t="inlineStr">
        <is>
          <t>M&amp;A i nordisk energi · MNOK</t>
        </is>
      </c>
    </row>
    <row r="4" ht="24" customHeight="1">
      <c r="A4" s="16" t="inlineStr">
        <is>
          <t>Date</t>
        </is>
      </c>
      <c r="B4" s="16" t="inlineStr">
        <is>
          <t>Target</t>
        </is>
      </c>
      <c r="C4" s="16" t="inlineStr">
        <is>
          <t>Acquirer</t>
        </is>
      </c>
      <c r="D4" s="16" t="inlineStr">
        <is>
          <t>Deal value</t>
        </is>
      </c>
      <c r="E4" s="16" t="inlineStr">
        <is>
          <t>EV</t>
        </is>
      </c>
      <c r="F4" s="16" t="inlineStr">
        <is>
          <t>Revenue</t>
        </is>
      </c>
      <c r="G4" s="16" t="inlineStr">
        <is>
          <t>EBITDA</t>
        </is>
      </c>
      <c r="H4" s="16" t="inlineStr">
        <is>
          <t>EV/Sales</t>
        </is>
      </c>
      <c r="I4" s="16" t="inlineStr">
        <is>
          <t>EV/EBITDA</t>
        </is>
      </c>
      <c r="J4" s="16" t="inlineStr">
        <is>
          <t>Premium %</t>
        </is>
      </c>
      <c r="K4" s="16" t="inlineStr">
        <is>
          <t>Type</t>
        </is>
      </c>
    </row>
    <row r="5">
      <c r="A5" s="17" t="inlineStr">
        <is>
          <t>2024-Q2</t>
        </is>
      </c>
      <c r="B5" s="18" t="inlineStr">
        <is>
          <t>Nordic Oilfield Services</t>
        </is>
      </c>
      <c r="C5" s="18" t="inlineStr">
        <is>
          <t>TechnipFMC</t>
        </is>
      </c>
      <c r="D5" s="19" t="n">
        <v>2050</v>
      </c>
      <c r="E5" s="19" t="n">
        <v>2405</v>
      </c>
      <c r="F5" s="19" t="n">
        <v>3500</v>
      </c>
      <c r="G5" s="19" t="n">
        <v>650</v>
      </c>
      <c r="H5" s="20">
        <f>E5/F5</f>
        <v/>
      </c>
      <c r="I5" s="20">
        <f>E5/G5</f>
        <v/>
      </c>
      <c r="J5" s="21" t="n">
        <v>0.32</v>
      </c>
      <c r="K5" s="17" t="inlineStr">
        <is>
          <t>Strategic (Cash)</t>
        </is>
      </c>
    </row>
    <row r="6">
      <c r="A6" s="17" t="inlineStr">
        <is>
          <t>2024-Q1</t>
        </is>
      </c>
      <c r="B6" s="18" t="inlineStr">
        <is>
          <t>Hafslund New Energy</t>
        </is>
      </c>
      <c r="C6" s="18" t="inlineStr">
        <is>
          <t>Statkraft</t>
        </is>
      </c>
      <c r="D6" s="19" t="n">
        <v>1600</v>
      </c>
      <c r="E6" s="19" t="n">
        <v>1824</v>
      </c>
      <c r="F6" s="19" t="n">
        <v>2200</v>
      </c>
      <c r="G6" s="19" t="n">
        <v>480</v>
      </c>
      <c r="H6" s="20">
        <f>E6/F6</f>
        <v/>
      </c>
      <c r="I6" s="20">
        <f>E6/G6</f>
        <v/>
      </c>
      <c r="J6" s="21" t="n">
        <v>0.28</v>
      </c>
      <c r="K6" s="17" t="inlineStr">
        <is>
          <t>Strategic (Mixed)</t>
        </is>
      </c>
    </row>
    <row r="7">
      <c r="A7" s="17" t="inlineStr">
        <is>
          <t>2023-Q4</t>
        </is>
      </c>
      <c r="B7" s="18" t="inlineStr">
        <is>
          <t>Akastor Subsea</t>
        </is>
      </c>
      <c r="C7" s="18" t="inlineStr">
        <is>
          <t>Aker Solutions</t>
        </is>
      </c>
      <c r="D7" s="19" t="n">
        <v>3000</v>
      </c>
      <c r="E7" s="19" t="n">
        <v>3560</v>
      </c>
      <c r="F7" s="19" t="n">
        <v>5200</v>
      </c>
      <c r="G7" s="19" t="n">
        <v>890</v>
      </c>
      <c r="H7" s="20">
        <f>E7/F7</f>
        <v/>
      </c>
      <c r="I7" s="20">
        <f>E7/G7</f>
        <v/>
      </c>
      <c r="J7" s="21" t="n">
        <v>0.36</v>
      </c>
      <c r="K7" s="17" t="inlineStr">
        <is>
          <t>Strategic (Stock)</t>
        </is>
      </c>
    </row>
    <row r="8">
      <c r="A8" s="17" t="inlineStr">
        <is>
          <t>2023-Q2</t>
        </is>
      </c>
      <c r="B8" s="18" t="inlineStr">
        <is>
          <t>Polaris Drilling</t>
        </is>
      </c>
      <c r="C8" s="18" t="inlineStr">
        <is>
          <t>Borr Drilling</t>
        </is>
      </c>
      <c r="D8" s="19" t="n">
        <v>1350</v>
      </c>
      <c r="E8" s="19" t="n">
        <v>1890</v>
      </c>
      <c r="F8" s="19" t="n">
        <v>1800</v>
      </c>
      <c r="G8" s="19" t="n">
        <v>420</v>
      </c>
      <c r="H8" s="20">
        <f>E8/F8</f>
        <v/>
      </c>
      <c r="I8" s="20">
        <f>E8/G8</f>
        <v/>
      </c>
      <c r="J8" s="21" t="n">
        <v>0.42</v>
      </c>
      <c r="K8" s="17" t="inlineStr">
        <is>
          <t>Strategic (Cash)</t>
        </is>
      </c>
    </row>
    <row r="9">
      <c r="A9" s="17" t="inlineStr">
        <is>
          <t>2023-Q1</t>
        </is>
      </c>
      <c r="B9" s="18" t="inlineStr">
        <is>
          <t>Kongsberg Maritime — Mar.</t>
        </is>
      </c>
      <c r="C9" s="18" t="inlineStr">
        <is>
          <t>KKR</t>
        </is>
      </c>
      <c r="D9" s="19" t="n">
        <v>2050</v>
      </c>
      <c r="E9" s="19" t="n">
        <v>2320</v>
      </c>
      <c r="F9" s="19" t="n">
        <v>3200</v>
      </c>
      <c r="G9" s="19" t="n">
        <v>580</v>
      </c>
      <c r="H9" s="20">
        <f>E9/F9</f>
        <v/>
      </c>
      <c r="I9" s="20">
        <f>E9/G9</f>
        <v/>
      </c>
      <c r="J9" s="21" t="n">
        <v>0.25</v>
      </c>
      <c r="K9" s="17" t="inlineStr">
        <is>
          <t>Financial (Cash)</t>
        </is>
      </c>
    </row>
    <row r="10">
      <c r="A10" s="17" t="inlineStr">
        <is>
          <t>2022-Q4</t>
        </is>
      </c>
      <c r="B10" s="18" t="inlineStr">
        <is>
          <t>Equinor Wind Spain</t>
        </is>
      </c>
      <c r="C10" s="18" t="inlineStr">
        <is>
          <t>EDPR</t>
        </is>
      </c>
      <c r="D10" s="19" t="n">
        <v>550</v>
      </c>
      <c r="E10" s="19" t="n">
        <v>630</v>
      </c>
      <c r="F10" s="19" t="n">
        <v>650</v>
      </c>
      <c r="G10" s="19" t="n">
        <v>180</v>
      </c>
      <c r="H10" s="20">
        <f>E10/F10</f>
        <v/>
      </c>
      <c r="I10" s="20">
        <f>E10/G10</f>
        <v/>
      </c>
      <c r="J10" s="21" t="n">
        <v>0.22</v>
      </c>
      <c r="K10" s="17" t="inlineStr">
        <is>
          <t>Strategic (Cash)</t>
        </is>
      </c>
    </row>
    <row r="11">
      <c r="A11" s="17" t="inlineStr">
        <is>
          <t>2022-Q3</t>
        </is>
      </c>
      <c r="B11" s="18" t="inlineStr">
        <is>
          <t>TGS-NOPEC + spinoff</t>
        </is>
      </c>
      <c r="C11" s="18" t="inlineStr">
        <is>
          <t>PGS</t>
        </is>
      </c>
      <c r="D11" s="19" t="n">
        <v>1650</v>
      </c>
      <c r="E11" s="19" t="n">
        <v>1924</v>
      </c>
      <c r="F11" s="19" t="n">
        <v>2400</v>
      </c>
      <c r="G11" s="19" t="n">
        <v>520</v>
      </c>
      <c r="H11" s="20">
        <f>E11/F11</f>
        <v/>
      </c>
      <c r="I11" s="20">
        <f>E11/G11</f>
        <v/>
      </c>
      <c r="J11" s="21" t="n">
        <v>0.3</v>
      </c>
      <c r="K11" s="17" t="inlineStr">
        <is>
          <t>Strategic (Stock)</t>
        </is>
      </c>
    </row>
    <row r="12">
      <c r="A12" s="17" t="inlineStr">
        <is>
          <t>2022-Q1</t>
        </is>
      </c>
      <c r="B12" s="18" t="inlineStr">
        <is>
          <t>Sval Energi (privat)</t>
        </is>
      </c>
      <c r="C12" s="18" t="inlineStr">
        <is>
          <t>HitecVision</t>
        </is>
      </c>
      <c r="D12" s="19" t="n">
        <v>3000</v>
      </c>
      <c r="E12" s="19" t="n">
        <v>3496</v>
      </c>
      <c r="F12" s="19" t="n">
        <v>3500</v>
      </c>
      <c r="G12" s="19" t="n">
        <v>920</v>
      </c>
      <c r="H12" s="20">
        <f>E12/F12</f>
        <v/>
      </c>
      <c r="I12" s="20">
        <f>E12/G12</f>
        <v/>
      </c>
      <c r="J12" s="21" t="n">
        <v>0</v>
      </c>
      <c r="K12" s="17" t="inlineStr">
        <is>
          <t>Financial (Cash)</t>
        </is>
      </c>
    </row>
    <row r="13">
      <c r="A13" s="17" t="inlineStr">
        <is>
          <t>2021-Q4</t>
        </is>
      </c>
      <c r="B13" s="18" t="inlineStr">
        <is>
          <t>NEL Hydrogen — div.</t>
        </is>
      </c>
      <c r="C13" s="18" t="inlineStr">
        <is>
          <t>Plug Power</t>
        </is>
      </c>
      <c r="D13" s="19" t="n">
        <v>500</v>
      </c>
      <c r="E13" s="19" t="n">
        <v>600</v>
      </c>
      <c r="F13" s="19" t="n">
        <v>850</v>
      </c>
      <c r="G13" s="19" t="n">
        <v>120</v>
      </c>
      <c r="H13" s="20">
        <f>E13/F13</f>
        <v/>
      </c>
      <c r="I13" s="20">
        <f>E13/G13</f>
        <v/>
      </c>
      <c r="J13" s="21" t="n">
        <v>0.45</v>
      </c>
      <c r="K13" s="17" t="inlineStr">
        <is>
          <t>Strategic (Stock)</t>
        </is>
      </c>
    </row>
    <row r="14">
      <c r="A14" s="17" t="inlineStr">
        <is>
          <t>2021-Q2</t>
        </is>
      </c>
      <c r="B14" s="18" t="inlineStr">
        <is>
          <t>Vår Energi</t>
        </is>
      </c>
      <c r="C14" s="18" t="inlineStr">
        <is>
          <t>Eni / HV</t>
        </is>
      </c>
      <c r="D14" s="19" t="n">
        <v>8000</v>
      </c>
      <c r="E14" s="19" t="n">
        <v>9450</v>
      </c>
      <c r="F14" s="19" t="n">
        <v>6800</v>
      </c>
      <c r="G14" s="19" t="n">
        <v>2100</v>
      </c>
      <c r="H14" s="20">
        <f>E14/F14</f>
        <v/>
      </c>
      <c r="I14" s="20">
        <f>E14/G14</f>
        <v/>
      </c>
      <c r="J14" s="21" t="n">
        <v>0.18</v>
      </c>
      <c r="K14" s="17" t="inlineStr">
        <is>
          <t>Financial (Cash)</t>
        </is>
      </c>
    </row>
    <row r="15">
      <c r="A15" s="17" t="inlineStr">
        <is>
          <t>2020-Q4</t>
        </is>
      </c>
      <c r="B15" s="18" t="inlineStr">
        <is>
          <t>Lundin Energy AB</t>
        </is>
      </c>
      <c r="C15" s="18" t="inlineStr">
        <is>
          <t>Aker BP</t>
        </is>
      </c>
      <c r="D15" s="19" t="n">
        <v>14500</v>
      </c>
      <c r="E15" s="19" t="n">
        <v>16800</v>
      </c>
      <c r="F15" s="19" t="n">
        <v>12500</v>
      </c>
      <c r="G15" s="19" t="n">
        <v>4200</v>
      </c>
      <c r="H15" s="20">
        <f>E15/F15</f>
        <v/>
      </c>
      <c r="I15" s="20">
        <f>E15/G15</f>
        <v/>
      </c>
      <c r="J15" s="21" t="n">
        <v>0.28</v>
      </c>
      <c r="K15" s="17" t="inlineStr">
        <is>
          <t>Strategic (Mixed)</t>
        </is>
      </c>
    </row>
    <row r="16">
      <c r="A16" s="17" t="inlineStr">
        <is>
          <t>2020-Q2</t>
        </is>
      </c>
      <c r="B16" s="18" t="inlineStr">
        <is>
          <t>Pareto Securities — energy</t>
        </is>
      </c>
      <c r="C16" s="18" t="inlineStr">
        <is>
          <t>BNP Paribas</t>
        </is>
      </c>
      <c r="D16" s="19" t="n">
        <v>750</v>
      </c>
      <c r="E16" s="19" t="n">
        <v>858</v>
      </c>
      <c r="F16" s="19" t="n">
        <v>780</v>
      </c>
      <c r="G16" s="19" t="n">
        <v>220</v>
      </c>
      <c r="H16" s="20">
        <f>E16/F16</f>
        <v/>
      </c>
      <c r="I16" s="20">
        <f>E16/G16</f>
        <v/>
      </c>
      <c r="J16" s="21" t="n">
        <v>0.35</v>
      </c>
      <c r="K16" s="17" t="inlineStr">
        <is>
          <t>Strategic (Cash)</t>
        </is>
      </c>
    </row>
    <row r="18">
      <c r="A18" s="22" t="inlineStr">
        <is>
          <t>Stats</t>
        </is>
      </c>
    </row>
    <row r="19">
      <c r="A19" s="23" t="inlineStr">
        <is>
          <t>Median</t>
        </is>
      </c>
      <c r="H19" s="24">
        <f>MEDIAN(H5:H16)</f>
        <v/>
      </c>
      <c r="I19" s="24">
        <f>MEDIAN(I5:I16)</f>
        <v/>
      </c>
      <c r="J19" s="25">
        <f>MEDIAN(J5:J16)</f>
        <v/>
      </c>
    </row>
    <row r="20">
      <c r="A20" s="23" t="inlineStr">
        <is>
          <t>Mean</t>
        </is>
      </c>
      <c r="H20" s="24">
        <f>AVERAGE(H5:H16)</f>
        <v/>
      </c>
      <c r="I20" s="24">
        <f>AVERAGE(I5:I16)</f>
        <v/>
      </c>
      <c r="J20" s="25">
        <f>AVERAGE(J5:J16)</f>
        <v/>
      </c>
    </row>
    <row r="21">
      <c r="A21" s="23" t="inlineStr">
        <is>
          <t>25p</t>
        </is>
      </c>
      <c r="H21" s="24">
        <f>PERCENTILE(H5:H16,0.25)</f>
        <v/>
      </c>
      <c r="I21" s="24">
        <f>PERCENTILE(I5:I16,0.25)</f>
        <v/>
      </c>
      <c r="J21" s="25">
        <f>PERCENTILE(J5:J16,0.25)</f>
        <v/>
      </c>
    </row>
    <row r="22">
      <c r="A22" s="23" t="inlineStr">
        <is>
          <t>75p</t>
        </is>
      </c>
      <c r="H22" s="24">
        <f>PERCENTILE(H5:H16,0.75)</f>
        <v/>
      </c>
      <c r="I22" s="24">
        <f>PERCENTILE(I5:I16,0.75)</f>
        <v/>
      </c>
      <c r="J22" s="25">
        <f>PERCENTILE(J5:J16,0.75)</f>
        <v/>
      </c>
    </row>
    <row r="24" ht="19" customHeight="1">
      <c r="A24" s="26" t="inlineStr">
        <is>
          <t>Anvendt på subjekt-selskap · Applied to subject</t>
        </is>
      </c>
      <c r="B24" s="26" t="n"/>
      <c r="C24" s="26" t="n"/>
      <c r="D24" s="26" t="n"/>
      <c r="E24" s="26" t="n"/>
      <c r="F24" s="26" t="n"/>
      <c r="G24" s="26" t="n"/>
      <c r="H24" s="26" t="n"/>
      <c r="I24" s="26" t="n"/>
      <c r="J24" s="26" t="n"/>
      <c r="K24" s="26" t="n"/>
    </row>
    <row r="25">
      <c r="A25" s="27" t="inlineStr">
        <is>
          <t xml:space="preserve">  Subject EBITDA (MNOK)</t>
        </is>
      </c>
      <c r="D25" s="19" t="n">
        <v>295000</v>
      </c>
    </row>
    <row r="26">
      <c r="A26" s="27" t="inlineStr">
        <is>
          <t xml:space="preserve">  Net debt</t>
        </is>
      </c>
      <c r="D26" s="19" t="n">
        <v>240000</v>
      </c>
    </row>
    <row r="27">
      <c r="A27" s="27" t="inlineStr">
        <is>
          <t xml:space="preserve">  Shares (m)</t>
        </is>
      </c>
      <c r="D27" s="19" t="n">
        <v>3100</v>
      </c>
    </row>
    <row r="29">
      <c r="A29" s="23" t="inlineStr">
        <is>
          <t>Implied EV (median EV/EBITDA)</t>
        </is>
      </c>
      <c r="D29" s="28">
        <f>I19*D25</f>
        <v/>
      </c>
    </row>
    <row r="30">
      <c r="A30" s="23" t="inlineStr">
        <is>
          <t>Implied equity value</t>
        </is>
      </c>
      <c r="D30" s="28">
        <f>D29-D26</f>
        <v/>
      </c>
    </row>
    <row r="31">
      <c r="A31" s="23" t="inlineStr">
        <is>
          <t>Implied price per share (NOK)</t>
        </is>
      </c>
      <c r="D31" s="29">
        <f>D30/D27</f>
        <v/>
      </c>
    </row>
  </sheetData>
  <mergeCells count="2">
    <mergeCell ref="A2:K2"/>
    <mergeCell ref="A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2026-05-28T16:50:46Z</dcterms:created>
  <dcterms:modified xmlns:dcterms="http://purl.org/dc/terms/" xmlns:xsi="http://www.w3.org/2001/XMLSchema-instance" xsi:type="dcterms:W3CDTF">2026-05-28T16:50:46Z</dcterms:modified>
</cp:coreProperties>
</file>